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Override PartName="/customXml/itemProps4.xml" ContentType="application/vnd.openxmlformats-officedocument.customXml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5.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329"/>
  <workbookPr filterPrivacy="1" autoCompressPictures="0" defaultThemeVersion="124226"/>
  <bookViews>
    <workbookView xWindow="0" yWindow="0" windowWidth="20490" windowHeight="7530"/>
  </bookViews>
  <sheets>
    <sheet name="2017" sheetId="22" r:id="rId1"/>
    <sheet name="Procurement Plan" sheetId="23" r:id="rId2"/>
    <sheet name="Recruitment Plan" sheetId="24" r:id="rId3"/>
  </sheets>
  <definedNames>
    <definedName name="_xlnm.Print_Area" localSheetId="0">'2017'!$A$2:$M$59</definedName>
  </definedNames>
  <calcPr calcId="171027"/>
  <extLst>
    <ext xmlns:mx="http://schemas.microsoft.com/office/mac/excel/2008/main" uri="{7523E5D3-25F3-A5E0-1632-64F254C22452}">
      <mx:ArchID Flags="2"/>
    </ext>
  </extLst>
</workbook>
</file>

<file path=xl/calcChain.xml><?xml version="1.0" encoding="utf-8"?>
<calcChain xmlns="http://schemas.openxmlformats.org/spreadsheetml/2006/main">
  <c r="M28" i="22" l="1"/>
  <c r="M31" i="22"/>
  <c r="M24" i="22"/>
  <c r="M21" i="22"/>
  <c r="M13" i="22" l="1"/>
  <c r="P14" i="22"/>
  <c r="H14" i="23" l="1"/>
  <c r="G14" i="23"/>
  <c r="N13" i="22" l="1"/>
  <c r="M25" i="22" l="1"/>
  <c r="M14" i="22"/>
  <c r="M15" i="22" l="1"/>
  <c r="M42" i="22" l="1"/>
  <c r="M40" i="22"/>
  <c r="M44" i="22" l="1"/>
  <c r="O13" i="22" s="1"/>
  <c r="N15" i="22"/>
  <c r="M35" i="22"/>
  <c r="M27" i="22"/>
  <c r="M20" i="22"/>
  <c r="S14" i="22"/>
  <c r="Q15" i="22"/>
  <c r="M39" i="22" l="1"/>
  <c r="M41" i="22"/>
  <c r="O15" i="22" l="1"/>
  <c r="M45" i="22"/>
  <c r="M46" i="22" l="1"/>
  <c r="M47" i="22" s="1"/>
  <c r="P13" i="22"/>
  <c r="S13" i="22" s="1"/>
  <c r="P15" i="22" l="1"/>
</calcChain>
</file>

<file path=xl/sharedStrings.xml><?xml version="1.0" encoding="utf-8"?>
<sst xmlns="http://schemas.openxmlformats.org/spreadsheetml/2006/main" count="221" uniqueCount="119">
  <si>
    <t>Budget Description</t>
  </si>
  <si>
    <t>EXPECTED  OUTPUTS</t>
  </si>
  <si>
    <t>PLANNED ACTIVITIES</t>
  </si>
  <si>
    <t>TIMEFRAME</t>
  </si>
  <si>
    <t>RESPONSIBLE PARTY</t>
  </si>
  <si>
    <t>PLANNED BUDGET</t>
  </si>
  <si>
    <t xml:space="preserve">List activity results and associated actions </t>
  </si>
  <si>
    <t>Q1</t>
  </si>
  <si>
    <t>Q2</t>
  </si>
  <si>
    <t>Q3</t>
  </si>
  <si>
    <t>Q4</t>
  </si>
  <si>
    <t>Account Code</t>
  </si>
  <si>
    <t>X</t>
  </si>
  <si>
    <t>UNDAF Outcome:</t>
  </si>
  <si>
    <t>CPAP Outcome:</t>
  </si>
  <si>
    <t>CPAP Output(s):</t>
  </si>
  <si>
    <t>This Annual Work Plan (AWP) is based on Results Management Guidelines (RMG) of UNDP.  Once signed by UNDP and the Implementing Partner,  the plan authorizes the responsible parties and project management to manage available resources  and  achieve set results.</t>
  </si>
  <si>
    <t>UNDP Country Director</t>
  </si>
  <si>
    <t>Signature &amp; Date</t>
  </si>
  <si>
    <t>Signature and Date</t>
  </si>
  <si>
    <t>And baseline, associated indicators and annual targets</t>
  </si>
  <si>
    <t>Atlas OUTPUT Name</t>
  </si>
  <si>
    <t>ATLAS Project/Programme Title:</t>
  </si>
  <si>
    <t xml:space="preserve">UNDP </t>
  </si>
  <si>
    <t>GMS (8%)</t>
  </si>
  <si>
    <t>Applicable Key Result Area (from 2015-17 Strategic Plan):</t>
  </si>
  <si>
    <t>Communications (2.5%)</t>
  </si>
  <si>
    <t>Security (4%)</t>
  </si>
  <si>
    <t>Monitoring and Evaluation (2%)</t>
  </si>
  <si>
    <t>Management Cost</t>
  </si>
  <si>
    <t>Travel</t>
  </si>
  <si>
    <t>Communic &amp; Audio Visual Equip</t>
  </si>
  <si>
    <t>CO Common Security</t>
  </si>
  <si>
    <t>Professional Services</t>
  </si>
  <si>
    <t>General Management Services</t>
  </si>
  <si>
    <t xml:space="preserve">Total of Management Cost       </t>
  </si>
  <si>
    <t xml:space="preserve">Total of Output 1      </t>
  </si>
  <si>
    <t>Fund Code</t>
  </si>
  <si>
    <t>Donor Name</t>
  </si>
  <si>
    <t>Donor Code</t>
  </si>
  <si>
    <t>Common Premises</t>
  </si>
  <si>
    <t>Life Support</t>
  </si>
  <si>
    <t>Atlas PROJECT Award ID: 66352</t>
  </si>
  <si>
    <r>
      <t>Atlas OUTPUT ID:</t>
    </r>
    <r>
      <rPr>
        <sz val="10"/>
        <color indexed="17"/>
        <rFont val="Myriad Pro"/>
        <family val="2"/>
      </rPr>
      <t xml:space="preserve"> </t>
    </r>
    <r>
      <rPr>
        <b/>
        <sz val="12"/>
        <color indexed="17"/>
        <rFont val="Myriad Pro"/>
      </rPr>
      <t>82552</t>
    </r>
  </si>
  <si>
    <t>Development Partnership Programme</t>
  </si>
  <si>
    <t>Area Based Development Programme</t>
  </si>
  <si>
    <t>Outcome 5: Enabling policy and frameworks for rapid economic recovery, inclusive and diversified growth and private sector development</t>
  </si>
  <si>
    <t xml:space="preserve">Output 7.6:  Innovations enabled for development solutions, partnerships and other collaborative arrangements </t>
  </si>
  <si>
    <t>SIDA</t>
  </si>
  <si>
    <t>00555</t>
  </si>
  <si>
    <t>00135</t>
  </si>
  <si>
    <t>KRG</t>
  </si>
  <si>
    <t>Personnel - Int</t>
  </si>
  <si>
    <t>Personnel - Nat</t>
  </si>
  <si>
    <t>Travel - missions</t>
  </si>
  <si>
    <t>Amount ($)</t>
  </si>
  <si>
    <t>Activity.1.1</t>
  </si>
  <si>
    <t xml:space="preserve">Activity 2.1 </t>
  </si>
  <si>
    <t>Contracts</t>
  </si>
  <si>
    <t>SHELL</t>
  </si>
  <si>
    <t>Miscellaneous</t>
  </si>
  <si>
    <t xml:space="preserve">Activity 3.1: </t>
  </si>
  <si>
    <t>Project Manager: Thair Shraideh</t>
  </si>
  <si>
    <t xml:space="preserve">Total of Output 2       </t>
  </si>
  <si>
    <t xml:space="preserve">Total of Output 3       </t>
  </si>
  <si>
    <t>TRAC</t>
  </si>
  <si>
    <t>Shell</t>
  </si>
  <si>
    <t>2.1.4 Conduct sustainability assessment for executed projects</t>
  </si>
  <si>
    <t>1.1.2 Handover of PDS manual and PAP manuals</t>
  </si>
  <si>
    <t>2.1.1 Conduct an update for sub-districts profiles</t>
  </si>
  <si>
    <t xml:space="preserve">2.1.3 Draft concept notes and possible interventions for needs based on consultative processes </t>
  </si>
  <si>
    <t>1.1.3. Construct a website for formulated provincial strategies.</t>
  </si>
  <si>
    <t>2.1.2 Approach private sector entities for potential partnerships</t>
  </si>
  <si>
    <t>Annual Work Plan (AWP) 2017: Version A</t>
  </si>
  <si>
    <t>Total Project Budget for 2017</t>
  </si>
  <si>
    <t>Modality of Project Execution (DIM /NIM): DIM</t>
  </si>
  <si>
    <t>#</t>
  </si>
  <si>
    <t>**Expected date for specification/TOR/SOW to be finalized</t>
  </si>
  <si>
    <t>Type of Supply*</t>
  </si>
  <si>
    <t>Description of goods (per item), services or works (per milestone/output)</t>
  </si>
  <si>
    <t>Quantities</t>
  </si>
  <si>
    <t>Estimated Unit Price in USD</t>
  </si>
  <si>
    <t>Estimated total price in USD</t>
  </si>
  <si>
    <t>Available budget in USD</t>
  </si>
  <si>
    <t>Expected completion date of contract</t>
  </si>
  <si>
    <t>IC</t>
  </si>
  <si>
    <t>LTA</t>
  </si>
  <si>
    <t xml:space="preserve">Total </t>
  </si>
  <si>
    <t>REQUISTION PLAN: During the definition stage of the project cycle, all relevant activities will need to be identified and budgeted. Among these activities, considerations must be taken for the acquisition of goods, services and works in order to achieve the project objectives.  Required services identified should also include any individual consultant services necessary for the successful implementation of the project (including services for complex/highly technical specifications development, if applicable). This information will be the groundwork for the establishment of the Requisition Plan.</t>
  </si>
  <si>
    <t>The Requisition Plan shall be developed at the project definition stage, and must be shared with the Procurement Unit.</t>
  </si>
  <si>
    <t>The requisitioner is responsible for developing the Requisition Plan, including the following minimum information:</t>
  </si>
  <si>
    <t>*Type of Supply: Service from company (RFP), Individual consultnat (IC), Works (EOI then ITB), Goods (ITB/RFQ), etc.</t>
  </si>
  <si>
    <t>**Expected date for specification/ToRs/SOW to be finalized: Q1, Q2, Q3 or Q4</t>
  </si>
  <si>
    <t>Project Title: Development Partnership Programme</t>
  </si>
  <si>
    <t>Project ID: 82552</t>
  </si>
  <si>
    <t>Consultant for vocational training assessment</t>
  </si>
  <si>
    <t>Q2 2017</t>
  </si>
  <si>
    <t>National consultants for coordination and IT</t>
  </si>
  <si>
    <t>Consulting services, Q1</t>
  </si>
  <si>
    <t>National Consultant, Q1</t>
  </si>
  <si>
    <t>Job Title</t>
  </si>
  <si>
    <t>Type of position
(New or Replacement)</t>
  </si>
  <si>
    <t>SC/FT Level</t>
  </si>
  <si>
    <t xml:space="preserve">Budgeted Monthly Pay Range </t>
  </si>
  <si>
    <t xml:space="preserve">Type of contract </t>
  </si>
  <si>
    <t>Duration of Employment</t>
  </si>
  <si>
    <t>Month position needed to be filled</t>
  </si>
  <si>
    <t>When ToR are expected to be issued</t>
  </si>
  <si>
    <t>No recruitment is planned</t>
  </si>
  <si>
    <t>1.1.1 Handover of printed PDSs for KR MoP and provinces (Erbil, Suli and Dohuk).</t>
  </si>
  <si>
    <t>It needs to be calculated as a lump sum ($6,196.37 * staff No.)</t>
  </si>
  <si>
    <t>It is not percentage, it has 3 different calculation:
- Baghdad International Staff= $33.42 per staff * 264 days
- Baghdad Local Staff= $18.75 per staff * 264 days
- Erbil (Int. &amp; Local) Staff= $17.41 per staff * 264 days</t>
  </si>
  <si>
    <r>
      <t xml:space="preserve">Output 1 (Output 2 - KRG):
Production of 18 Development Plans with district level inputs through enhanced national, regional, and governorate capacity and mechanisms and mainstreaming NDP social priorities/MDG strategies into Local Development and Service Delivery (LDSD), and through integrated knowledge management and public access to information. 
</t>
    </r>
    <r>
      <rPr>
        <u/>
        <sz val="12"/>
        <color theme="1"/>
        <rFont val="Arial"/>
        <family val="2"/>
      </rPr>
      <t xml:space="preserve">Indicators:
</t>
    </r>
    <r>
      <rPr>
        <sz val="12"/>
        <rFont val="Arial"/>
        <family val="2"/>
      </rPr>
      <t>1- Number of PSDs developed and handed over to counterparts
2- Number of website constructed</t>
    </r>
    <r>
      <rPr>
        <u/>
        <sz val="12"/>
        <rFont val="Arial"/>
        <family val="2"/>
      </rPr>
      <t xml:space="preserve"> </t>
    </r>
    <r>
      <rPr>
        <u/>
        <sz val="12"/>
        <color theme="1"/>
        <rFont val="Arial"/>
        <family val="2"/>
      </rPr>
      <t xml:space="preserve">
</t>
    </r>
    <r>
      <rPr>
        <sz val="12"/>
        <rFont val="Arial"/>
        <family val="2"/>
      </rPr>
      <t>Baseline                                                 
1- 3 PSDs have been developed and endorsed by counterparts
2- No website is constructed for provincial development strategies 
Target:
1. 3 Finalized printed provincial strategies with manuals handed over to MoP.
2. Website established for formulated strategies.</t>
    </r>
  </si>
  <si>
    <r>
      <t>Output 2 (Output 1 - Shell):
Inclusive participatory processes in local area planning and decision-making are institutionalized. Local communities are given a key role in influencing development priorities and in turn contribute to further stability and reconciliation
Indicators
-</t>
    </r>
    <r>
      <rPr>
        <sz val="12"/>
        <rFont val="Arial"/>
        <family val="2"/>
      </rPr>
      <t xml:space="preserve"> Number of updated sub-districts profiles
- Number of draft concept notes for potential partnership with private sector developed
- Number of sustainability assessment for executed projects conducted
Baseline:
- Two sub-districts profiles have been formulated in previous years
- No sustainability assessment for executed projects have been conducted in previous years
Target
• Updated sub-districts profiles for Al-Dair and Al-Nashwa sub-districts
• Sustainability assessment for playgrounds and school projects tp be conducted.</t>
    </r>
  </si>
  <si>
    <t>Output 3 (Output 2 - Shell):
Institutional capacity and technical capability at national and sub national level to support local inclusive development and service delivery established   
Indicators
- Follow-up activities on subdistrict planning to be conducted.
- Number of concept notes for programatic interventions with SOEs
Baseline:
- Sub-district development plan formulated in previous year.
- Organizational assessment for SOC was conducted in previous year.
Target
• Consideration of formulated sub-district planning within provincial planning to be acheived.
• One concept  note of programmatic intervention to be proposed to SOC based on on conducted organizational assessment</t>
  </si>
  <si>
    <t>3.1.1 Conduct working sessions with sub-district local council and Basra Provincial Council for considering sub-district development planning within Provincial Annual Plan for 2018</t>
  </si>
  <si>
    <t>3.1.2 Presentation of organizational assessment for senior management of South Oil Company</t>
  </si>
  <si>
    <t>3.1.2 Provide technical assistance for the Training Department of SOC</t>
  </si>
  <si>
    <t>3.1.3 Draft concept note for SOC for possible interventions based on conducted organizational assessment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</si>
</sst>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_(* \(#,##0.00\);_(* &quot;-&quot;??_);_(@_)"/>
    <numFmt numFmtId="164" formatCode="_(* #,##0_);_(* \(#,##0\);_(* &quot;-&quot;??_);_(@_)"/>
    <numFmt numFmtId="165" formatCode="_-* #,##0_-;\-* #,##0_-;_-* &quot;-&quot;??_-;_-@_-"/>
    <numFmt numFmtId="166" formatCode="mmm\-yyyy"/>
  </numFmts>
  <fonts count="26">
    <font>
      <sz val="11"/>
      <color theme="1"/>
      <name val="Calibri"/>
      <family val="2"/>
      <scheme val="minor"/>
    </font>
    <font>
      <sz val="12"/>
      <color indexed="56"/>
      <name val="Myriad Pro"/>
      <family val="2"/>
    </font>
    <font>
      <sz val="10"/>
      <color indexed="17"/>
      <name val="Myriad Pro"/>
      <family val="2"/>
    </font>
    <font>
      <b/>
      <sz val="12"/>
      <color indexed="17"/>
      <name val="Myriad Pro"/>
      <family val="2"/>
    </font>
    <font>
      <b/>
      <sz val="16"/>
      <name val="Calibri"/>
      <family val="2"/>
    </font>
    <font>
      <b/>
      <sz val="12"/>
      <color indexed="9"/>
      <name val="Myriad Pro"/>
      <family val="2"/>
    </font>
    <font>
      <b/>
      <sz val="16"/>
      <color indexed="9"/>
      <name val="Myriad Pro"/>
      <family val="2"/>
    </font>
    <font>
      <i/>
      <sz val="12"/>
      <color indexed="56"/>
      <name val="Myriad Pro"/>
      <family val="2"/>
    </font>
    <font>
      <sz val="11"/>
      <color theme="1"/>
      <name val="Calibri"/>
      <family val="2"/>
      <scheme val="minor"/>
    </font>
    <font>
      <b/>
      <sz val="11"/>
      <color theme="1"/>
      <name val="Calibri"/>
      <family val="2"/>
      <scheme val="minor"/>
    </font>
    <font>
      <i/>
      <sz val="11"/>
      <color theme="1"/>
      <name val="Calibri"/>
      <family val="2"/>
      <scheme val="minor"/>
    </font>
    <font>
      <b/>
      <sz val="16"/>
      <color theme="0"/>
      <name val="Myriad Pro"/>
      <family val="2"/>
    </font>
    <font>
      <sz val="12"/>
      <color theme="1"/>
      <name val="Arial"/>
      <family val="2"/>
    </font>
    <font>
      <u/>
      <sz val="11"/>
      <color theme="10"/>
      <name val="Calibri"/>
      <family val="2"/>
      <scheme val="minor"/>
    </font>
    <font>
      <u/>
      <sz val="11"/>
      <color theme="11"/>
      <name val="Calibri"/>
      <family val="2"/>
      <scheme val="minor"/>
    </font>
    <font>
      <b/>
      <sz val="12"/>
      <name val="Myriad Pro"/>
    </font>
    <font>
      <b/>
      <i/>
      <sz val="14"/>
      <name val="Myriad Pro"/>
      <family val="2"/>
    </font>
    <font>
      <b/>
      <sz val="12"/>
      <name val="Myriad Pro"/>
      <family val="2"/>
    </font>
    <font>
      <b/>
      <sz val="12"/>
      <color indexed="17"/>
      <name val="Myriad Pro"/>
    </font>
    <font>
      <u/>
      <sz val="12"/>
      <color theme="1"/>
      <name val="Arial"/>
      <family val="2"/>
    </font>
    <font>
      <b/>
      <sz val="11"/>
      <name val="Calibri"/>
      <family val="2"/>
      <scheme val="minor"/>
    </font>
    <font>
      <sz val="11"/>
      <name val="Calibri"/>
      <family val="2"/>
      <scheme val="minor"/>
    </font>
    <font>
      <sz val="12"/>
      <color rgb="FF333333"/>
      <name val="Calibri"/>
      <family val="2"/>
      <scheme val="minor"/>
    </font>
    <font>
      <sz val="12"/>
      <name val="Calibri"/>
      <family val="2"/>
      <scheme val="minor"/>
    </font>
    <font>
      <u/>
      <sz val="12"/>
      <name val="Arial"/>
      <family val="2"/>
    </font>
    <font>
      <sz val="12"/>
      <name val="Arial"/>
      <family val="2"/>
    </font>
  </fonts>
  <fills count="9">
    <fill>
      <patternFill patternType="none"/>
    </fill>
    <fill>
      <patternFill patternType="gray125"/>
    </fill>
    <fill>
      <patternFill patternType="solid">
        <fgColor theme="0"/>
        <bgColor indexed="64"/>
      </patternFill>
    </fill>
    <fill>
      <patternFill patternType="solid">
        <fgColor theme="3" tint="0.79998168889431442"/>
        <bgColor indexed="64"/>
      </patternFill>
    </fill>
    <fill>
      <patternFill patternType="solid">
        <fgColor theme="3" tint="-0.499984740745262"/>
        <bgColor indexed="64"/>
      </patternFill>
    </fill>
    <fill>
      <patternFill patternType="solid">
        <fgColor theme="9" tint="0.59999389629810485"/>
        <bgColor indexed="64"/>
      </patternFill>
    </fill>
    <fill>
      <patternFill patternType="solid">
        <fgColor theme="4" tint="0.79998168889431442"/>
        <bgColor indexed="64"/>
      </patternFill>
    </fill>
    <fill>
      <patternFill patternType="solid">
        <fgColor theme="9"/>
        <bgColor indexed="64"/>
      </patternFill>
    </fill>
    <fill>
      <patternFill patternType="solid">
        <fgColor theme="4" tint="0.59999389629810485"/>
        <bgColor indexed="64"/>
      </patternFill>
    </fill>
  </fills>
  <borders count="26">
    <border>
      <left/>
      <right/>
      <top/>
      <bottom/>
      <diagonal/>
    </border>
    <border>
      <left/>
      <right/>
      <top style="medium">
        <color auto="1"/>
      </top>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style="thin">
        <color auto="1"/>
      </top>
      <bottom/>
      <diagonal/>
    </border>
    <border>
      <left style="thick">
        <color auto="1"/>
      </left>
      <right style="medium">
        <color auto="1"/>
      </right>
      <top style="thick">
        <color auto="1"/>
      </top>
      <bottom style="medium">
        <color auto="1"/>
      </bottom>
      <diagonal/>
    </border>
    <border>
      <left style="medium">
        <color auto="1"/>
      </left>
      <right style="medium">
        <color auto="1"/>
      </right>
      <top style="thick">
        <color auto="1"/>
      </top>
      <bottom style="medium">
        <color auto="1"/>
      </bottom>
      <diagonal/>
    </border>
    <border>
      <left style="medium">
        <color auto="1"/>
      </left>
      <right style="medium">
        <color auto="1"/>
      </right>
      <top style="thick">
        <color auto="1"/>
      </top>
      <bottom/>
      <diagonal/>
    </border>
    <border>
      <left style="medium">
        <color auto="1"/>
      </left>
      <right/>
      <top style="thick">
        <color auto="1"/>
      </top>
      <bottom/>
      <diagonal/>
    </border>
    <border>
      <left style="thick">
        <color auto="1"/>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bottom style="medium">
        <color auto="1"/>
      </bottom>
      <diagonal/>
    </border>
    <border>
      <left style="medium">
        <color auto="1"/>
      </left>
      <right/>
      <top/>
      <bottom style="medium">
        <color auto="1"/>
      </bottom>
      <diagonal/>
    </border>
    <border>
      <left style="thick">
        <color auto="1"/>
      </left>
      <right style="medium">
        <color auto="1"/>
      </right>
      <top style="medium">
        <color auto="1"/>
      </top>
      <bottom style="thick">
        <color auto="1"/>
      </bottom>
      <diagonal/>
    </border>
    <border>
      <left style="medium">
        <color auto="1"/>
      </left>
      <right style="medium">
        <color auto="1"/>
      </right>
      <top style="medium">
        <color auto="1"/>
      </top>
      <bottom style="thick">
        <color auto="1"/>
      </bottom>
      <diagonal/>
    </border>
    <border>
      <left style="medium">
        <color auto="1"/>
      </left>
      <right/>
      <top style="medium">
        <color auto="1"/>
      </top>
      <bottom style="thick">
        <color auto="1"/>
      </bottom>
      <diagonal/>
    </border>
    <border>
      <left style="thick">
        <color auto="1"/>
      </left>
      <right style="medium">
        <color auto="1"/>
      </right>
      <top style="thick">
        <color auto="1"/>
      </top>
      <bottom/>
      <diagonal/>
    </border>
    <border>
      <left style="thick">
        <color auto="1"/>
      </left>
      <right style="medium">
        <color auto="1"/>
      </right>
      <top/>
      <bottom style="medium">
        <color auto="1"/>
      </bottom>
      <diagonal/>
    </border>
    <border>
      <left style="medium">
        <color auto="1"/>
      </left>
      <right/>
      <top style="medium">
        <color auto="1"/>
      </top>
      <bottom style="medium">
        <color auto="1"/>
      </bottom>
      <diagonal/>
    </border>
  </borders>
  <cellStyleXfs count="18">
    <xf numFmtId="0" fontId="0" fillId="0" borderId="0"/>
    <xf numFmtId="43" fontId="8" fillId="0" borderId="0" applyFon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cellStyleXfs>
  <cellXfs count="122">
    <xf numFmtId="0" fontId="0" fillId="0" borderId="0" xfId="0"/>
    <xf numFmtId="0" fontId="1" fillId="0" borderId="0" xfId="0" applyFont="1" applyBorder="1" applyAlignment="1">
      <alignment vertical="top" wrapText="1"/>
    </xf>
    <xf numFmtId="0" fontId="3" fillId="0" borderId="1" xfId="0" applyFont="1" applyBorder="1" applyAlignment="1">
      <alignment horizontal="center" vertical="top" wrapText="1"/>
    </xf>
    <xf numFmtId="0" fontId="9" fillId="3" borderId="6" xfId="0" applyFont="1" applyFill="1" applyBorder="1" applyAlignment="1">
      <alignment horizontal="center" vertical="top" wrapText="1"/>
    </xf>
    <xf numFmtId="0" fontId="10" fillId="3" borderId="6" xfId="0" applyFont="1" applyFill="1" applyBorder="1" applyAlignment="1">
      <alignment horizontal="center" vertical="center" wrapText="1"/>
    </xf>
    <xf numFmtId="0" fontId="0" fillId="3" borderId="6" xfId="0" applyFont="1" applyFill="1" applyBorder="1" applyAlignment="1">
      <alignment horizontal="center" vertical="center" wrapText="1"/>
    </xf>
    <xf numFmtId="0" fontId="3" fillId="0" borderId="0" xfId="0" applyFont="1" applyBorder="1" applyAlignment="1">
      <alignment horizontal="center" vertical="top" wrapText="1"/>
    </xf>
    <xf numFmtId="43" fontId="1" fillId="0" borderId="0" xfId="1" applyFont="1" applyAlignment="1">
      <alignment vertical="top" wrapText="1"/>
    </xf>
    <xf numFmtId="0" fontId="1" fillId="0" borderId="0" xfId="0" applyFont="1" applyAlignment="1">
      <alignment vertical="top" wrapText="1"/>
    </xf>
    <xf numFmtId="0" fontId="0" fillId="0" borderId="0" xfId="0" applyFont="1" applyAlignment="1">
      <alignment wrapText="1"/>
    </xf>
    <xf numFmtId="43" fontId="0" fillId="0" borderId="0" xfId="1" applyFont="1" applyAlignment="1">
      <alignment wrapText="1"/>
    </xf>
    <xf numFmtId="0" fontId="1" fillId="0" borderId="0" xfId="0" applyFont="1" applyAlignment="1">
      <alignment horizontal="left" vertical="top" wrapText="1"/>
    </xf>
    <xf numFmtId="0" fontId="0" fillId="0" borderId="0" xfId="0" applyAlignment="1">
      <alignment wrapText="1"/>
    </xf>
    <xf numFmtId="0" fontId="1" fillId="0" borderId="2" xfId="0" applyFont="1" applyBorder="1" applyAlignment="1">
      <alignment vertical="top" wrapText="1"/>
    </xf>
    <xf numFmtId="0" fontId="7" fillId="0" borderId="0" xfId="0" applyFont="1" applyBorder="1" applyAlignment="1">
      <alignment vertical="top" wrapText="1"/>
    </xf>
    <xf numFmtId="0" fontId="0" fillId="0" borderId="0" xfId="0" applyBorder="1" applyAlignment="1">
      <alignment vertical="top" wrapText="1"/>
    </xf>
    <xf numFmtId="43" fontId="4" fillId="0" borderId="0" xfId="1" applyFont="1" applyAlignment="1">
      <alignment wrapText="1"/>
    </xf>
    <xf numFmtId="0" fontId="1" fillId="0" borderId="0" xfId="0" applyFont="1" applyBorder="1" applyAlignment="1">
      <alignment horizontal="right" vertical="top" wrapText="1"/>
    </xf>
    <xf numFmtId="165" fontId="6" fillId="4" borderId="6" xfId="1" applyNumberFormat="1" applyFont="1" applyFill="1" applyBorder="1" applyAlignment="1">
      <alignment horizontal="left" vertical="center" wrapText="1"/>
    </xf>
    <xf numFmtId="0" fontId="15" fillId="2" borderId="6" xfId="0" applyFont="1" applyFill="1" applyBorder="1" applyAlignment="1">
      <alignment vertical="top" wrapText="1"/>
    </xf>
    <xf numFmtId="165" fontId="5" fillId="4" borderId="3" xfId="1" applyNumberFormat="1" applyFont="1" applyFill="1" applyBorder="1" applyAlignment="1">
      <alignment horizontal="left" vertical="center" wrapText="1"/>
    </xf>
    <xf numFmtId="0" fontId="15" fillId="2" borderId="3" xfId="0" applyFont="1" applyFill="1" applyBorder="1" applyAlignment="1">
      <alignment vertical="top" wrapText="1"/>
    </xf>
    <xf numFmtId="0" fontId="12" fillId="2" borderId="6" xfId="0" applyFont="1" applyFill="1" applyBorder="1" applyAlignment="1">
      <alignment horizontal="left" vertical="center" wrapText="1"/>
    </xf>
    <xf numFmtId="0" fontId="12" fillId="2" borderId="6" xfId="0" applyFont="1" applyFill="1" applyBorder="1" applyAlignment="1">
      <alignment horizontal="center" vertical="center" wrapText="1"/>
    </xf>
    <xf numFmtId="0" fontId="12" fillId="5" borderId="6" xfId="0" applyFont="1" applyFill="1" applyBorder="1" applyAlignment="1">
      <alignment horizontal="center" vertical="center" wrapText="1"/>
    </xf>
    <xf numFmtId="0" fontId="1" fillId="0" borderId="0" xfId="0" applyNumberFormat="1" applyFont="1" applyBorder="1" applyAlignment="1">
      <alignment horizontal="left" vertical="top" wrapText="1"/>
    </xf>
    <xf numFmtId="0" fontId="12" fillId="6" borderId="6" xfId="0" applyFont="1" applyFill="1" applyBorder="1" applyAlignment="1">
      <alignment horizontal="left" vertical="center" wrapText="1"/>
    </xf>
    <xf numFmtId="0" fontId="12" fillId="6" borderId="6" xfId="0" applyFont="1" applyFill="1" applyBorder="1" applyAlignment="1">
      <alignment horizontal="center" vertical="center" wrapText="1"/>
    </xf>
    <xf numFmtId="43" fontId="9" fillId="0" borderId="0" xfId="1" applyFont="1" applyAlignment="1">
      <alignment wrapText="1"/>
    </xf>
    <xf numFmtId="0" fontId="12" fillId="2" borderId="6" xfId="0" quotePrefix="1" applyFont="1" applyFill="1" applyBorder="1" applyAlignment="1">
      <alignment horizontal="center" vertical="center" wrapText="1"/>
    </xf>
    <xf numFmtId="0" fontId="12" fillId="7" borderId="6" xfId="0" applyFont="1" applyFill="1" applyBorder="1" applyAlignment="1">
      <alignment horizontal="center" vertical="center" wrapText="1"/>
    </xf>
    <xf numFmtId="164" fontId="12" fillId="5" borderId="6" xfId="1" applyNumberFormat="1" applyFont="1" applyFill="1" applyBorder="1" applyAlignment="1">
      <alignment horizontal="center" vertical="center" wrapText="1"/>
    </xf>
    <xf numFmtId="0" fontId="12" fillId="7" borderId="6" xfId="0" applyFont="1" applyFill="1" applyBorder="1" applyAlignment="1">
      <alignment horizontal="left" vertical="center" wrapText="1"/>
    </xf>
    <xf numFmtId="164" fontId="12" fillId="5" borderId="6" xfId="1" applyNumberFormat="1" applyFont="1" applyFill="1" applyBorder="1" applyAlignment="1">
      <alignment horizontal="left" vertical="center" wrapText="1"/>
    </xf>
    <xf numFmtId="43" fontId="0" fillId="0" borderId="0" xfId="0" applyNumberFormat="1" applyFont="1" applyAlignment="1">
      <alignment wrapText="1"/>
    </xf>
    <xf numFmtId="0" fontId="12" fillId="2" borderId="6" xfId="0" applyFont="1" applyFill="1" applyBorder="1" applyAlignment="1">
      <alignment vertical="center" wrapText="1"/>
    </xf>
    <xf numFmtId="0" fontId="1" fillId="0" borderId="11" xfId="0" applyFont="1" applyBorder="1" applyAlignment="1">
      <alignment vertical="top" wrapText="1"/>
    </xf>
    <xf numFmtId="0" fontId="12" fillId="0" borderId="6" xfId="0" applyFont="1" applyFill="1" applyBorder="1" applyAlignment="1">
      <alignment horizontal="center" vertical="center" wrapText="1"/>
    </xf>
    <xf numFmtId="0" fontId="9" fillId="3" borderId="6" xfId="0" applyFont="1" applyFill="1" applyBorder="1" applyAlignment="1">
      <alignment horizontal="center" wrapText="1"/>
    </xf>
    <xf numFmtId="0" fontId="1" fillId="2" borderId="0" xfId="0" applyFont="1" applyFill="1" applyBorder="1" applyAlignment="1">
      <alignment vertical="top" wrapText="1"/>
    </xf>
    <xf numFmtId="0" fontId="0" fillId="2" borderId="0" xfId="0" applyFill="1" applyBorder="1" applyAlignment="1">
      <alignment vertical="top" wrapText="1"/>
    </xf>
    <xf numFmtId="43" fontId="0" fillId="0" borderId="0" xfId="1" applyFont="1" applyAlignment="1">
      <alignment horizontal="right" wrapText="1"/>
    </xf>
    <xf numFmtId="164" fontId="0" fillId="0" borderId="0" xfId="0" applyNumberFormat="1" applyFont="1" applyAlignment="1">
      <alignment wrapText="1"/>
    </xf>
    <xf numFmtId="165" fontId="0" fillId="0" borderId="0" xfId="0" applyNumberFormat="1" applyFont="1" applyAlignment="1">
      <alignment wrapText="1"/>
    </xf>
    <xf numFmtId="0" fontId="12" fillId="0" borderId="6" xfId="0" applyFont="1" applyFill="1" applyBorder="1" applyAlignment="1">
      <alignment horizontal="left" vertical="center" wrapText="1"/>
    </xf>
    <xf numFmtId="0" fontId="12" fillId="0" borderId="6" xfId="0" quotePrefix="1" applyFont="1" applyFill="1" applyBorder="1" applyAlignment="1">
      <alignment horizontal="center" vertical="center" wrapText="1"/>
    </xf>
    <xf numFmtId="0" fontId="9" fillId="0" borderId="0" xfId="0" applyFont="1" applyBorder="1"/>
    <xf numFmtId="0" fontId="0" fillId="0" borderId="0" xfId="0" applyFont="1" applyBorder="1"/>
    <xf numFmtId="0" fontId="20" fillId="8" borderId="14" xfId="0" applyFont="1" applyFill="1" applyBorder="1" applyAlignment="1">
      <alignment horizontal="center" wrapText="1"/>
    </xf>
    <xf numFmtId="0" fontId="20" fillId="8" borderId="18" xfId="0" applyFont="1" applyFill="1" applyBorder="1" applyAlignment="1">
      <alignment horizontal="center" wrapText="1"/>
    </xf>
    <xf numFmtId="0" fontId="21" fillId="0" borderId="16" xfId="0" applyFont="1" applyFill="1" applyBorder="1" applyAlignment="1" applyProtection="1">
      <alignment horizontal="left" vertical="top" wrapText="1"/>
      <protection locked="0"/>
    </xf>
    <xf numFmtId="0" fontId="21" fillId="0" borderId="17" xfId="0" applyFont="1" applyFill="1" applyBorder="1" applyAlignment="1" applyProtection="1">
      <alignment horizontal="left" vertical="top" wrapText="1"/>
      <protection locked="0"/>
    </xf>
    <xf numFmtId="164" fontId="21" fillId="0" borderId="17" xfId="1" applyNumberFormat="1" applyFont="1" applyBorder="1" applyAlignment="1">
      <alignment horizontal="center" vertical="center" wrapText="1"/>
    </xf>
    <xf numFmtId="164" fontId="21" fillId="2" borderId="17" xfId="1" applyNumberFormat="1" applyFont="1" applyFill="1" applyBorder="1" applyAlignment="1">
      <alignment horizontal="center" vertical="center" wrapText="1"/>
    </xf>
    <xf numFmtId="0" fontId="0" fillId="0" borderId="17" xfId="0" applyFont="1" applyBorder="1"/>
    <xf numFmtId="164" fontId="21" fillId="0" borderId="17" xfId="1" applyNumberFormat="1" applyFont="1" applyFill="1" applyBorder="1" applyAlignment="1" applyProtection="1">
      <alignment horizontal="center" vertical="center" wrapText="1"/>
      <protection locked="0"/>
    </xf>
    <xf numFmtId="164" fontId="21" fillId="0" borderId="17" xfId="1" applyNumberFormat="1" applyFont="1" applyBorder="1" applyAlignment="1">
      <alignment vertical="center" wrapText="1"/>
    </xf>
    <xf numFmtId="0" fontId="21" fillId="0" borderId="20" xfId="0" applyFont="1" applyFill="1" applyBorder="1" applyAlignment="1" applyProtection="1">
      <alignment horizontal="left" vertical="top" wrapText="1"/>
      <protection locked="0"/>
    </xf>
    <xf numFmtId="0" fontId="21" fillId="0" borderId="21" xfId="0" applyFont="1" applyFill="1" applyBorder="1" applyAlignment="1" applyProtection="1">
      <alignment horizontal="left" vertical="top" wrapText="1"/>
      <protection locked="0"/>
    </xf>
    <xf numFmtId="164" fontId="21" fillId="0" borderId="21" xfId="1" applyNumberFormat="1" applyFont="1" applyFill="1" applyBorder="1" applyAlignment="1" applyProtection="1">
      <alignment horizontal="center" vertical="center" wrapText="1"/>
      <protection locked="0"/>
    </xf>
    <xf numFmtId="164" fontId="21" fillId="0" borderId="21" xfId="1" applyNumberFormat="1" applyFont="1" applyBorder="1" applyAlignment="1">
      <alignment horizontal="center" vertical="center" wrapText="1"/>
    </xf>
    <xf numFmtId="49" fontId="21" fillId="0" borderId="22" xfId="0" applyNumberFormat="1" applyFont="1" applyBorder="1" applyAlignment="1">
      <alignment horizontal="right" vertical="top" wrapText="1"/>
    </xf>
    <xf numFmtId="0" fontId="0" fillId="0" borderId="0" xfId="0" applyFont="1" applyBorder="1" applyAlignment="1">
      <alignment horizontal="left" vertical="top"/>
    </xf>
    <xf numFmtId="49" fontId="0" fillId="0" borderId="0" xfId="0" applyNumberFormat="1" applyFont="1" applyBorder="1"/>
    <xf numFmtId="164" fontId="20" fillId="0" borderId="0" xfId="1" applyNumberFormat="1" applyFont="1" applyBorder="1" applyAlignment="1">
      <alignment horizontal="center" vertical="center" wrapText="1"/>
    </xf>
    <xf numFmtId="164" fontId="20" fillId="0" borderId="0" xfId="1" applyNumberFormat="1" applyFont="1" applyBorder="1" applyAlignment="1">
      <alignment vertical="center" wrapText="1"/>
    </xf>
    <xf numFmtId="0" fontId="22" fillId="0" borderId="0" xfId="0" applyFont="1" applyBorder="1" applyAlignment="1">
      <alignment vertical="top"/>
    </xf>
    <xf numFmtId="0" fontId="23" fillId="0" borderId="0" xfId="0" applyFont="1" applyBorder="1" applyAlignment="1"/>
    <xf numFmtId="0" fontId="0" fillId="0" borderId="0" xfId="0" applyBorder="1"/>
    <xf numFmtId="0" fontId="0" fillId="0" borderId="0" xfId="0" applyFill="1" applyBorder="1"/>
    <xf numFmtId="0" fontId="20" fillId="0" borderId="0" xfId="0" applyFont="1" applyAlignment="1">
      <alignment vertical="center" wrapText="1"/>
    </xf>
    <xf numFmtId="0" fontId="21" fillId="0" borderId="0" xfId="0" applyFont="1" applyAlignment="1">
      <alignment vertical="center" wrapText="1"/>
    </xf>
    <xf numFmtId="0" fontId="20" fillId="8" borderId="23" xfId="0" applyFont="1" applyFill="1" applyBorder="1" applyAlignment="1">
      <alignment horizontal="center" vertical="center" wrapText="1" shrinkToFit="1"/>
    </xf>
    <xf numFmtId="0" fontId="20" fillId="0" borderId="0" xfId="0" applyFont="1" applyAlignment="1">
      <alignment horizontal="center" vertical="center" wrapText="1" shrinkToFit="1"/>
    </xf>
    <xf numFmtId="0" fontId="20" fillId="8" borderId="24" xfId="0" applyFont="1" applyFill="1" applyBorder="1" applyAlignment="1">
      <alignment horizontal="center" vertical="center" wrapText="1" shrinkToFit="1"/>
    </xf>
    <xf numFmtId="0" fontId="20" fillId="0" borderId="16" xfId="0" applyFont="1" applyBorder="1" applyAlignment="1">
      <alignment horizontal="center" vertical="center" wrapText="1"/>
    </xf>
    <xf numFmtId="0" fontId="21" fillId="0" borderId="17" xfId="0" applyFont="1" applyBorder="1" applyAlignment="1">
      <alignment horizontal="center" vertical="center" wrapText="1"/>
    </xf>
    <xf numFmtId="0" fontId="21" fillId="0" borderId="25" xfId="0" applyFont="1" applyBorder="1" applyAlignment="1">
      <alignment horizontal="center" vertical="center" wrapText="1"/>
    </xf>
    <xf numFmtId="166" fontId="21" fillId="0" borderId="17" xfId="0" applyNumberFormat="1" applyFont="1" applyBorder="1" applyAlignment="1">
      <alignment horizontal="center" vertical="center" wrapText="1"/>
    </xf>
    <xf numFmtId="0" fontId="21" fillId="0" borderId="0" xfId="0" applyFont="1" applyAlignment="1">
      <alignment horizontal="center" vertical="center" wrapText="1"/>
    </xf>
    <xf numFmtId="0" fontId="20" fillId="0" borderId="20" xfId="0" applyFont="1" applyBorder="1" applyAlignment="1">
      <alignment horizontal="center" vertical="center" wrapText="1"/>
    </xf>
    <xf numFmtId="0" fontId="21" fillId="0" borderId="22" xfId="0" applyFont="1" applyBorder="1" applyAlignment="1">
      <alignment horizontal="center" vertical="center" wrapText="1"/>
    </xf>
    <xf numFmtId="0" fontId="16" fillId="0" borderId="6" xfId="0" applyFont="1" applyBorder="1" applyAlignment="1">
      <alignment horizontal="center" vertical="top" wrapText="1"/>
    </xf>
    <xf numFmtId="0" fontId="16" fillId="0" borderId="3" xfId="0" applyFont="1" applyBorder="1" applyAlignment="1">
      <alignment horizontal="center" vertical="top" wrapText="1"/>
    </xf>
    <xf numFmtId="0" fontId="16" fillId="2" borderId="6" xfId="0" applyFont="1" applyFill="1" applyBorder="1" applyAlignment="1">
      <alignment horizontal="left" vertical="top" wrapText="1"/>
    </xf>
    <xf numFmtId="0" fontId="16" fillId="2" borderId="3" xfId="0" applyFont="1" applyFill="1" applyBorder="1" applyAlignment="1">
      <alignment horizontal="left" vertical="top" wrapText="1"/>
    </xf>
    <xf numFmtId="0" fontId="17" fillId="0" borderId="7" xfId="0" applyFont="1" applyBorder="1" applyAlignment="1">
      <alignment horizontal="left" vertical="top" wrapText="1"/>
    </xf>
    <xf numFmtId="0" fontId="17" fillId="0" borderId="8" xfId="0" applyFont="1" applyBorder="1" applyAlignment="1">
      <alignment horizontal="left" vertical="top" wrapText="1"/>
    </xf>
    <xf numFmtId="0" fontId="17" fillId="0" borderId="0" xfId="0" applyFont="1" applyBorder="1" applyAlignment="1">
      <alignment horizontal="left" vertical="top" wrapText="1"/>
    </xf>
    <xf numFmtId="0" fontId="5" fillId="4" borderId="6" xfId="0" applyFont="1" applyFill="1" applyBorder="1" applyAlignment="1">
      <alignment horizontal="right" vertical="center" wrapText="1"/>
    </xf>
    <xf numFmtId="0" fontId="12" fillId="2" borderId="7" xfId="0" applyFont="1" applyFill="1" applyBorder="1" applyAlignment="1">
      <alignment horizontal="left" vertical="top" wrapText="1"/>
    </xf>
    <xf numFmtId="0" fontId="12" fillId="2" borderId="9" xfId="0" applyFont="1" applyFill="1" applyBorder="1" applyAlignment="1">
      <alignment horizontal="left" vertical="top" wrapText="1"/>
    </xf>
    <xf numFmtId="0" fontId="12" fillId="2" borderId="10" xfId="0" applyFont="1" applyFill="1" applyBorder="1" applyAlignment="1">
      <alignment horizontal="left" vertical="top" wrapText="1"/>
    </xf>
    <xf numFmtId="0" fontId="17" fillId="5" borderId="0" xfId="0" applyFont="1" applyFill="1" applyBorder="1" applyAlignment="1">
      <alignment horizontal="left" vertical="top" wrapText="1"/>
    </xf>
    <xf numFmtId="0" fontId="9" fillId="3" borderId="6" xfId="0" applyFont="1" applyFill="1" applyBorder="1" applyAlignment="1">
      <alignment horizontal="center" wrapText="1"/>
    </xf>
    <xf numFmtId="0" fontId="5" fillId="4" borderId="3" xfId="0" applyFont="1" applyFill="1" applyBorder="1" applyAlignment="1">
      <alignment horizontal="right" vertical="center" wrapText="1"/>
    </xf>
    <xf numFmtId="0" fontId="5" fillId="4" borderId="4" xfId="0" applyFont="1" applyFill="1" applyBorder="1" applyAlignment="1">
      <alignment horizontal="right" vertical="center" wrapText="1"/>
    </xf>
    <xf numFmtId="0" fontId="5" fillId="4" borderId="5" xfId="0" applyFont="1" applyFill="1" applyBorder="1" applyAlignment="1">
      <alignment horizontal="right" vertical="center" wrapText="1"/>
    </xf>
    <xf numFmtId="0" fontId="11" fillId="4" borderId="3" xfId="0" applyFont="1" applyFill="1" applyBorder="1" applyAlignment="1">
      <alignment horizontal="center" wrapText="1"/>
    </xf>
    <xf numFmtId="0" fontId="11" fillId="4" borderId="4" xfId="0" applyFont="1" applyFill="1" applyBorder="1" applyAlignment="1">
      <alignment horizontal="center" wrapText="1"/>
    </xf>
    <xf numFmtId="0" fontId="11" fillId="4" borderId="5" xfId="0" applyFont="1" applyFill="1" applyBorder="1" applyAlignment="1">
      <alignment horizontal="center" wrapText="1"/>
    </xf>
    <xf numFmtId="0" fontId="1" fillId="0" borderId="3" xfId="0" applyNumberFormat="1" applyFont="1" applyBorder="1" applyAlignment="1">
      <alignment horizontal="left" vertical="top" wrapText="1"/>
    </xf>
    <xf numFmtId="0" fontId="1" fillId="0" borderId="4" xfId="0" applyNumberFormat="1" applyFont="1" applyBorder="1" applyAlignment="1">
      <alignment horizontal="left" vertical="top" wrapText="1"/>
    </xf>
    <xf numFmtId="0" fontId="1" fillId="0" borderId="5" xfId="0" applyNumberFormat="1" applyFont="1" applyBorder="1" applyAlignment="1">
      <alignment horizontal="left" vertical="top" wrapText="1"/>
    </xf>
    <xf numFmtId="0" fontId="1" fillId="2" borderId="2" xfId="0" applyFont="1" applyFill="1" applyBorder="1" applyAlignment="1">
      <alignment vertical="top" wrapText="1"/>
    </xf>
    <xf numFmtId="0" fontId="1" fillId="2" borderId="11" xfId="0" applyFont="1" applyFill="1" applyBorder="1" applyAlignment="1">
      <alignment vertical="top" wrapText="1"/>
    </xf>
    <xf numFmtId="0" fontId="12" fillId="2" borderId="7" xfId="0" applyFont="1" applyFill="1" applyBorder="1" applyAlignment="1">
      <alignment vertical="center" wrapText="1"/>
    </xf>
    <xf numFmtId="0" fontId="12" fillId="2" borderId="10" xfId="0" applyFont="1" applyFill="1" applyBorder="1" applyAlignment="1">
      <alignment vertical="center" wrapText="1"/>
    </xf>
    <xf numFmtId="0" fontId="12" fillId="2" borderId="7" xfId="0" applyFont="1" applyFill="1" applyBorder="1" applyAlignment="1">
      <alignment horizontal="left" vertical="center" wrapText="1"/>
    </xf>
    <xf numFmtId="0" fontId="12" fillId="2" borderId="10" xfId="0" applyFont="1" applyFill="1" applyBorder="1" applyAlignment="1">
      <alignment horizontal="left" vertical="center" wrapText="1"/>
    </xf>
    <xf numFmtId="0" fontId="20" fillId="8" borderId="14" xfId="0" applyFont="1" applyFill="1" applyBorder="1" applyAlignment="1">
      <alignment horizontal="center" wrapText="1"/>
    </xf>
    <xf numFmtId="0" fontId="20" fillId="8" borderId="18" xfId="0" applyFont="1" applyFill="1" applyBorder="1" applyAlignment="1">
      <alignment horizontal="center" wrapText="1"/>
    </xf>
    <xf numFmtId="0" fontId="20" fillId="8" borderId="15" xfId="0" applyFont="1" applyFill="1" applyBorder="1" applyAlignment="1">
      <alignment horizontal="center" wrapText="1"/>
    </xf>
    <xf numFmtId="0" fontId="20" fillId="8" borderId="19" xfId="0" applyFont="1" applyFill="1" applyBorder="1" applyAlignment="1">
      <alignment horizontal="center" wrapText="1"/>
    </xf>
    <xf numFmtId="0" fontId="20" fillId="8" borderId="12" xfId="0" applyFont="1" applyFill="1" applyBorder="1" applyAlignment="1">
      <alignment horizontal="center" wrapText="1"/>
    </xf>
    <xf numFmtId="0" fontId="20" fillId="8" borderId="16" xfId="0" applyFont="1" applyFill="1" applyBorder="1" applyAlignment="1">
      <alignment horizontal="center" wrapText="1"/>
    </xf>
    <xf numFmtId="0" fontId="20" fillId="8" borderId="13" xfId="0" applyFont="1" applyFill="1" applyBorder="1" applyAlignment="1">
      <alignment horizontal="center" vertical="center" wrapText="1"/>
    </xf>
    <xf numFmtId="0" fontId="20" fillId="8" borderId="17" xfId="0" applyFont="1" applyFill="1" applyBorder="1" applyAlignment="1">
      <alignment horizontal="center" vertical="center" wrapText="1"/>
    </xf>
    <xf numFmtId="166" fontId="20" fillId="8" borderId="14" xfId="0" applyNumberFormat="1" applyFont="1" applyFill="1" applyBorder="1" applyAlignment="1">
      <alignment horizontal="center" vertical="center" wrapText="1" shrinkToFit="1"/>
    </xf>
    <xf numFmtId="166" fontId="20" fillId="8" borderId="18" xfId="0" applyNumberFormat="1" applyFont="1" applyFill="1" applyBorder="1" applyAlignment="1">
      <alignment horizontal="center" vertical="center" wrapText="1" shrinkToFit="1"/>
    </xf>
    <xf numFmtId="0" fontId="20" fillId="8" borderId="14" xfId="0" applyFont="1" applyFill="1" applyBorder="1" applyAlignment="1">
      <alignment horizontal="center" vertical="center" wrapText="1" shrinkToFit="1"/>
    </xf>
    <xf numFmtId="0" fontId="20" fillId="8" borderId="18" xfId="0" applyFont="1" applyFill="1" applyBorder="1" applyAlignment="1">
      <alignment horizontal="center" vertical="center" wrapText="1" shrinkToFit="1"/>
    </xf>
  </cellXfs>
  <cellStyles count="18">
    <cellStyle name="Comma" xfId="1" builtinId="3"/>
    <cellStyle name="Followed Hyperlink" xfId="3" builtinId="9" hidden="1"/>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5" builtinId="9" hidden="1"/>
    <cellStyle name="Followed Hyperlink" xfId="17" builtinId="9" hidden="1"/>
    <cellStyle name="Hyperlink" xfId="2" builtinId="8" hidden="1"/>
    <cellStyle name="Hyperlink" xfId="4" builtinId="8" hidden="1"/>
    <cellStyle name="Hyperlink" xfId="6" builtinId="8" hidden="1"/>
    <cellStyle name="Hyperlink" xfId="8" builtinId="8" hidden="1"/>
    <cellStyle name="Hyperlink" xfId="10" builtinId="8" hidden="1"/>
    <cellStyle name="Hyperlink" xfId="12" builtinId="8" hidden="1"/>
    <cellStyle name="Hyperlink" xfId="14" builtinId="8" hidden="1"/>
    <cellStyle name="Hyperlink" xfId="16" builtinId="8" hidden="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12" Type="http://schemas.openxmlformats.org/officeDocument/2006/relationships/customXml" Target="../customXml/item5.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12</xdr:col>
      <xdr:colOff>353786</xdr:colOff>
      <xdr:row>1</xdr:row>
      <xdr:rowOff>71078</xdr:rowOff>
    </xdr:from>
    <xdr:to>
      <xdr:col>12</xdr:col>
      <xdr:colOff>1344706</xdr:colOff>
      <xdr:row>8</xdr:row>
      <xdr:rowOff>185378</xdr:rowOff>
    </xdr:to>
    <xdr:pic>
      <xdr:nvPicPr>
        <xdr:cNvPr id="2" name="Picture 2">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36436" y="261578"/>
          <a:ext cx="990920" cy="24479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xdr:from>
      <xdr:col>12</xdr:col>
      <xdr:colOff>353786</xdr:colOff>
      <xdr:row>1</xdr:row>
      <xdr:rowOff>71078</xdr:rowOff>
    </xdr:from>
    <xdr:to>
      <xdr:col>12</xdr:col>
      <xdr:colOff>1344706</xdr:colOff>
      <xdr:row>8</xdr:row>
      <xdr:rowOff>185378</xdr:rowOff>
    </xdr:to>
    <xdr:pic>
      <xdr:nvPicPr>
        <xdr:cNvPr id="3" name="Picture 2">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251011" y="261578"/>
          <a:ext cx="990920" cy="28194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S112"/>
  <sheetViews>
    <sheetView tabSelected="1" zoomScale="75" zoomScaleNormal="75" zoomScalePageLayoutView="75" workbookViewId="0">
      <selection activeCell="A2" sqref="A2"/>
    </sheetView>
  </sheetViews>
  <sheetFormatPr defaultColWidth="9.140625" defaultRowHeight="15"/>
  <cols>
    <col min="1" max="1" width="46" style="9" customWidth="1"/>
    <col min="2" max="2" width="55.140625" style="9" customWidth="1"/>
    <col min="3" max="6" width="4.42578125" style="9" customWidth="1"/>
    <col min="7" max="7" width="14.5703125" style="9" customWidth="1"/>
    <col min="8" max="8" width="13.28515625" style="9" customWidth="1"/>
    <col min="9" max="9" width="12.85546875" style="9" customWidth="1"/>
    <col min="10" max="10" width="9.42578125" style="9" customWidth="1"/>
    <col min="11" max="11" width="11.7109375" style="9" customWidth="1"/>
    <col min="12" max="12" width="28.140625" style="9" customWidth="1"/>
    <col min="13" max="13" width="26.28515625" style="9" bestFit="1" customWidth="1"/>
    <col min="14" max="14" width="54.85546875" style="10" customWidth="1"/>
    <col min="15" max="15" width="11.28515625" style="9" bestFit="1" customWidth="1"/>
    <col min="16" max="18" width="9.140625" style="9"/>
    <col min="19" max="19" width="11.28515625" style="9" bestFit="1" customWidth="1"/>
    <col min="20" max="16384" width="9.140625" style="9"/>
  </cols>
  <sheetData>
    <row r="2" spans="1:19" s="8" customFormat="1" ht="30" customHeight="1">
      <c r="A2" s="19" t="s">
        <v>42</v>
      </c>
      <c r="B2" s="82" t="s">
        <v>73</v>
      </c>
      <c r="C2" s="82"/>
      <c r="D2" s="82"/>
      <c r="E2" s="82"/>
      <c r="F2" s="82"/>
      <c r="G2" s="82"/>
      <c r="H2" s="82"/>
      <c r="I2" s="82"/>
      <c r="J2" s="82"/>
      <c r="K2" s="82"/>
      <c r="L2" s="83"/>
      <c r="M2" s="1"/>
      <c r="N2" s="7"/>
    </row>
    <row r="3" spans="1:19" s="8" customFormat="1" ht="16.5" customHeight="1">
      <c r="A3" s="19" t="s">
        <v>43</v>
      </c>
      <c r="B3" s="82"/>
      <c r="C3" s="82"/>
      <c r="D3" s="82"/>
      <c r="E3" s="82"/>
      <c r="F3" s="82"/>
      <c r="G3" s="82"/>
      <c r="H3" s="82"/>
      <c r="I3" s="82"/>
      <c r="J3" s="82"/>
      <c r="K3" s="82"/>
      <c r="L3" s="83"/>
      <c r="M3" s="1"/>
      <c r="N3" s="7"/>
    </row>
    <row r="4" spans="1:19" s="8" customFormat="1" ht="28.5" customHeight="1">
      <c r="A4" s="19" t="s">
        <v>22</v>
      </c>
      <c r="B4" s="84" t="s">
        <v>44</v>
      </c>
      <c r="C4" s="84"/>
      <c r="D4" s="84"/>
      <c r="E4" s="84"/>
      <c r="F4" s="84"/>
      <c r="G4" s="84"/>
      <c r="H4" s="84"/>
      <c r="I4" s="84"/>
      <c r="J4" s="84"/>
      <c r="K4" s="84"/>
      <c r="L4" s="85"/>
      <c r="M4" s="1"/>
      <c r="N4" s="7"/>
    </row>
    <row r="5" spans="1:19" s="8" customFormat="1" ht="22.5" customHeight="1">
      <c r="A5" s="19" t="s">
        <v>21</v>
      </c>
      <c r="B5" s="84" t="s">
        <v>45</v>
      </c>
      <c r="C5" s="84"/>
      <c r="D5" s="84"/>
      <c r="E5" s="84"/>
      <c r="F5" s="84"/>
      <c r="G5" s="84"/>
      <c r="H5" s="84"/>
      <c r="I5" s="84"/>
      <c r="J5" s="84"/>
      <c r="K5" s="84"/>
      <c r="L5" s="85"/>
      <c r="M5" s="1"/>
      <c r="N5" s="7"/>
    </row>
    <row r="6" spans="1:19" s="8" customFormat="1" ht="50.25" customHeight="1">
      <c r="A6" s="19" t="s">
        <v>13</v>
      </c>
      <c r="B6" s="86" t="s">
        <v>46</v>
      </c>
      <c r="C6" s="86"/>
      <c r="D6" s="86"/>
      <c r="E6" s="86"/>
      <c r="F6" s="86"/>
      <c r="G6" s="86"/>
      <c r="H6" s="86"/>
      <c r="I6" s="86"/>
      <c r="J6" s="86"/>
      <c r="K6" s="86"/>
      <c r="L6" s="87"/>
      <c r="M6" s="1"/>
      <c r="N6" s="7"/>
    </row>
    <row r="7" spans="1:19" s="8" customFormat="1" ht="33.75" customHeight="1">
      <c r="A7" s="21" t="s">
        <v>25</v>
      </c>
      <c r="B7" s="88"/>
      <c r="C7" s="88"/>
      <c r="D7" s="88"/>
      <c r="E7" s="88"/>
      <c r="F7" s="88"/>
      <c r="G7" s="88"/>
      <c r="H7" s="88"/>
      <c r="I7" s="88"/>
      <c r="J7" s="88"/>
      <c r="K7" s="88"/>
      <c r="L7" s="88"/>
      <c r="M7" s="1"/>
      <c r="N7" s="7"/>
    </row>
    <row r="8" spans="1:19" s="8" customFormat="1" ht="31.5" customHeight="1">
      <c r="A8" s="21" t="s">
        <v>14</v>
      </c>
      <c r="B8" s="93" t="s">
        <v>46</v>
      </c>
      <c r="C8" s="93"/>
      <c r="D8" s="93"/>
      <c r="E8" s="93"/>
      <c r="F8" s="93"/>
      <c r="G8" s="93"/>
      <c r="H8" s="93"/>
      <c r="I8" s="93"/>
      <c r="J8" s="93"/>
      <c r="K8" s="93"/>
      <c r="L8" s="93"/>
      <c r="M8" s="1"/>
      <c r="N8" s="16"/>
    </row>
    <row r="9" spans="1:19" s="8" customFormat="1" ht="26.25" customHeight="1" thickBot="1">
      <c r="A9" s="21" t="s">
        <v>15</v>
      </c>
      <c r="B9" s="93" t="s">
        <v>47</v>
      </c>
      <c r="C9" s="93"/>
      <c r="D9" s="93"/>
      <c r="E9" s="93"/>
      <c r="F9" s="93"/>
      <c r="G9" s="93"/>
      <c r="H9" s="93"/>
      <c r="I9" s="93"/>
      <c r="J9" s="93"/>
      <c r="K9" s="93"/>
      <c r="L9" s="93"/>
      <c r="M9" s="1"/>
      <c r="N9" s="7"/>
    </row>
    <row r="10" spans="1:19" s="8" customFormat="1" ht="15.75">
      <c r="A10" s="17"/>
      <c r="B10" s="6"/>
      <c r="C10" s="6"/>
      <c r="D10" s="2"/>
      <c r="E10" s="6"/>
      <c r="F10" s="6"/>
      <c r="G10" s="6"/>
      <c r="H10" s="6"/>
      <c r="I10" s="6"/>
      <c r="J10" s="6"/>
      <c r="K10" s="6"/>
      <c r="L10" s="6"/>
      <c r="M10" s="1"/>
      <c r="N10" s="7"/>
    </row>
    <row r="11" spans="1:19">
      <c r="A11" s="3" t="s">
        <v>1</v>
      </c>
      <c r="B11" s="3" t="s">
        <v>2</v>
      </c>
      <c r="C11" s="94" t="s">
        <v>3</v>
      </c>
      <c r="D11" s="94"/>
      <c r="E11" s="94"/>
      <c r="F11" s="94"/>
      <c r="G11" s="94" t="s">
        <v>4</v>
      </c>
      <c r="H11" s="38"/>
      <c r="I11" s="94" t="s">
        <v>5</v>
      </c>
      <c r="J11" s="94"/>
      <c r="K11" s="94"/>
      <c r="L11" s="94"/>
      <c r="M11" s="94"/>
    </row>
    <row r="12" spans="1:19" ht="30">
      <c r="A12" s="4" t="s">
        <v>20</v>
      </c>
      <c r="B12" s="4" t="s">
        <v>6</v>
      </c>
      <c r="C12" s="5" t="s">
        <v>7</v>
      </c>
      <c r="D12" s="5" t="s">
        <v>8</v>
      </c>
      <c r="E12" s="5" t="s">
        <v>9</v>
      </c>
      <c r="F12" s="5" t="s">
        <v>10</v>
      </c>
      <c r="G12" s="94"/>
      <c r="H12" s="5" t="s">
        <v>37</v>
      </c>
      <c r="I12" s="5" t="s">
        <v>38</v>
      </c>
      <c r="J12" s="5" t="s">
        <v>39</v>
      </c>
      <c r="K12" s="5" t="s">
        <v>11</v>
      </c>
      <c r="L12" s="5" t="s">
        <v>0</v>
      </c>
      <c r="M12" s="5" t="s">
        <v>55</v>
      </c>
      <c r="N12" s="41" t="s">
        <v>48</v>
      </c>
      <c r="O12" s="9" t="s">
        <v>51</v>
      </c>
      <c r="P12" s="9" t="s">
        <v>66</v>
      </c>
      <c r="Q12" s="9" t="s">
        <v>65</v>
      </c>
    </row>
    <row r="13" spans="1:19" ht="39.950000000000003" customHeight="1">
      <c r="A13" s="90" t="s">
        <v>112</v>
      </c>
      <c r="B13" s="26" t="s">
        <v>56</v>
      </c>
      <c r="C13" s="30"/>
      <c r="D13" s="37"/>
      <c r="E13" s="37"/>
      <c r="F13" s="37"/>
      <c r="G13" s="37" t="s">
        <v>23</v>
      </c>
      <c r="H13" s="37">
        <v>30071</v>
      </c>
      <c r="I13" s="37" t="s">
        <v>51</v>
      </c>
      <c r="J13" s="45" t="s">
        <v>50</v>
      </c>
      <c r="K13" s="37">
        <v>61300</v>
      </c>
      <c r="L13" s="37" t="s">
        <v>52</v>
      </c>
      <c r="M13" s="31">
        <f>20000+29602.5</f>
        <v>49602.5</v>
      </c>
      <c r="N13" s="10">
        <f>SUM(M16)</f>
        <v>70</v>
      </c>
      <c r="O13" s="42">
        <f>SUM(M13+M14+M15+M40+M42+M44)</f>
        <v>76703.962499999994</v>
      </c>
      <c r="P13" s="43">
        <f>SUM(M27+M35+M37+M39+M41+M45)</f>
        <v>219881.07990000001</v>
      </c>
      <c r="Q13" s="43">
        <v>0</v>
      </c>
      <c r="S13" s="34">
        <f>SUM(N13:Q13)</f>
        <v>296655.04240000003</v>
      </c>
    </row>
    <row r="14" spans="1:19" ht="39.950000000000003" customHeight="1">
      <c r="A14" s="91"/>
      <c r="B14" s="44" t="s">
        <v>109</v>
      </c>
      <c r="C14" s="30"/>
      <c r="D14" s="37"/>
      <c r="E14" s="37"/>
      <c r="F14" s="37"/>
      <c r="G14" s="37" t="s">
        <v>23</v>
      </c>
      <c r="H14" s="37">
        <v>30071</v>
      </c>
      <c r="I14" s="37" t="s">
        <v>51</v>
      </c>
      <c r="J14" s="45" t="s">
        <v>50</v>
      </c>
      <c r="K14" s="37">
        <v>72100</v>
      </c>
      <c r="L14" s="37" t="s">
        <v>58</v>
      </c>
      <c r="M14" s="31">
        <f>8000+4000</f>
        <v>12000</v>
      </c>
      <c r="N14" s="10">
        <v>70</v>
      </c>
      <c r="O14" s="9">
        <v>76704</v>
      </c>
      <c r="P14" s="9">
        <f>343+219538</f>
        <v>219881</v>
      </c>
      <c r="Q14" s="9">
        <v>0</v>
      </c>
      <c r="S14" s="34">
        <f>SUM(N14:Q14)</f>
        <v>296655</v>
      </c>
    </row>
    <row r="15" spans="1:19" ht="39.950000000000003" customHeight="1">
      <c r="A15" s="91"/>
      <c r="B15" s="44" t="s">
        <v>68</v>
      </c>
      <c r="C15" s="30"/>
      <c r="D15" s="37"/>
      <c r="E15" s="37"/>
      <c r="F15" s="37"/>
      <c r="G15" s="37" t="s">
        <v>23</v>
      </c>
      <c r="H15" s="37">
        <v>30071</v>
      </c>
      <c r="I15" s="37" t="s">
        <v>51</v>
      </c>
      <c r="J15" s="45" t="s">
        <v>50</v>
      </c>
      <c r="K15" s="37">
        <v>71600</v>
      </c>
      <c r="L15" s="37" t="s">
        <v>54</v>
      </c>
      <c r="M15" s="31">
        <f>4085+1000</f>
        <v>5085</v>
      </c>
      <c r="N15" s="10">
        <f>SUM(N14-N13)</f>
        <v>0</v>
      </c>
      <c r="O15" s="10">
        <f t="shared" ref="O15:Q15" si="0">SUM(O14-O13)</f>
        <v>3.7500000005820766E-2</v>
      </c>
      <c r="P15" s="10">
        <f t="shared" si="0"/>
        <v>-7.99000000115484E-2</v>
      </c>
      <c r="Q15" s="10">
        <f t="shared" si="0"/>
        <v>0</v>
      </c>
    </row>
    <row r="16" spans="1:19" ht="39.950000000000003" customHeight="1">
      <c r="A16" s="91"/>
      <c r="B16" s="44" t="s">
        <v>71</v>
      </c>
      <c r="C16" s="30"/>
      <c r="D16" s="30"/>
      <c r="E16" s="37"/>
      <c r="F16" s="37"/>
      <c r="G16" s="37" t="s">
        <v>23</v>
      </c>
      <c r="H16" s="37">
        <v>30000</v>
      </c>
      <c r="I16" s="37" t="s">
        <v>48</v>
      </c>
      <c r="J16" s="45" t="s">
        <v>49</v>
      </c>
      <c r="K16" s="37">
        <v>74500</v>
      </c>
      <c r="L16" s="37" t="s">
        <v>60</v>
      </c>
      <c r="M16" s="31">
        <v>70</v>
      </c>
    </row>
    <row r="17" spans="1:14" ht="39.950000000000003" customHeight="1">
      <c r="A17" s="91"/>
      <c r="B17" s="44"/>
      <c r="C17" s="37"/>
      <c r="D17" s="37"/>
      <c r="E17" s="37"/>
      <c r="F17" s="37"/>
      <c r="G17" s="37"/>
      <c r="H17" s="37"/>
      <c r="I17" s="37"/>
      <c r="J17" s="37"/>
      <c r="K17" s="37"/>
      <c r="L17" s="37"/>
      <c r="M17" s="24"/>
    </row>
    <row r="18" spans="1:14" ht="39.950000000000003" customHeight="1">
      <c r="A18" s="91"/>
      <c r="B18" s="22"/>
      <c r="C18" s="37"/>
      <c r="D18" s="37"/>
      <c r="E18" s="23"/>
      <c r="F18" s="23"/>
      <c r="G18" s="23"/>
      <c r="H18" s="23"/>
      <c r="I18" s="23"/>
      <c r="J18" s="23"/>
      <c r="K18" s="23"/>
      <c r="L18" s="23"/>
      <c r="M18" s="24"/>
      <c r="N18" s="34"/>
    </row>
    <row r="19" spans="1:14" ht="297" customHeight="1">
      <c r="A19" s="92"/>
      <c r="B19" s="22"/>
      <c r="C19" s="23"/>
      <c r="D19" s="23"/>
      <c r="E19" s="23"/>
      <c r="F19" s="23"/>
      <c r="G19" s="23"/>
      <c r="H19" s="23"/>
      <c r="I19" s="23"/>
      <c r="J19" s="23"/>
      <c r="K19" s="23"/>
      <c r="L19" s="23"/>
      <c r="M19" s="24"/>
    </row>
    <row r="20" spans="1:14" ht="15.75">
      <c r="A20" s="89" t="s">
        <v>36</v>
      </c>
      <c r="B20" s="89"/>
      <c r="C20" s="89"/>
      <c r="D20" s="89"/>
      <c r="E20" s="89"/>
      <c r="F20" s="89"/>
      <c r="G20" s="89"/>
      <c r="H20" s="89"/>
      <c r="I20" s="89"/>
      <c r="J20" s="89"/>
      <c r="K20" s="89"/>
      <c r="L20" s="89"/>
      <c r="M20" s="20">
        <f>SUM(M13:M19)</f>
        <v>66757.5</v>
      </c>
    </row>
    <row r="21" spans="1:14" ht="39.950000000000003" customHeight="1">
      <c r="A21" s="90" t="s">
        <v>113</v>
      </c>
      <c r="B21" s="26" t="s">
        <v>57</v>
      </c>
      <c r="C21" s="30"/>
      <c r="D21" s="30"/>
      <c r="E21" s="30"/>
      <c r="F21" s="30"/>
      <c r="G21" s="27" t="s">
        <v>23</v>
      </c>
      <c r="H21" s="27">
        <v>30000</v>
      </c>
      <c r="I21" s="27" t="s">
        <v>59</v>
      </c>
      <c r="J21" s="27">
        <v>11790</v>
      </c>
      <c r="K21" s="27">
        <v>61300</v>
      </c>
      <c r="L21" s="27" t="s">
        <v>52</v>
      </c>
      <c r="M21" s="31">
        <f>45000+19000-20000</f>
        <v>44000</v>
      </c>
    </row>
    <row r="22" spans="1:14" ht="39.950000000000003" customHeight="1">
      <c r="A22" s="91"/>
      <c r="B22" s="22" t="s">
        <v>69</v>
      </c>
      <c r="C22" s="30"/>
      <c r="D22" s="30"/>
      <c r="E22" s="30"/>
      <c r="F22" s="30"/>
      <c r="G22" s="37" t="s">
        <v>23</v>
      </c>
      <c r="H22" s="37">
        <v>30000</v>
      </c>
      <c r="I22" s="37" t="s">
        <v>59</v>
      </c>
      <c r="J22" s="37">
        <v>11790</v>
      </c>
      <c r="K22" s="37">
        <v>61100</v>
      </c>
      <c r="L22" s="23" t="s">
        <v>53</v>
      </c>
      <c r="M22" s="31"/>
    </row>
    <row r="23" spans="1:14" ht="39.950000000000003" customHeight="1">
      <c r="A23" s="91"/>
      <c r="B23" s="22" t="s">
        <v>72</v>
      </c>
      <c r="C23" s="30"/>
      <c r="D23" s="30"/>
      <c r="E23" s="30"/>
      <c r="F23" s="30"/>
      <c r="G23" s="37" t="s">
        <v>23</v>
      </c>
      <c r="H23" s="37">
        <v>30000</v>
      </c>
      <c r="I23" s="37" t="s">
        <v>59</v>
      </c>
      <c r="J23" s="37">
        <v>11790</v>
      </c>
      <c r="K23" s="37">
        <v>71600</v>
      </c>
      <c r="L23" s="23" t="s">
        <v>30</v>
      </c>
      <c r="M23" s="31">
        <v>4000</v>
      </c>
    </row>
    <row r="24" spans="1:14" ht="39.950000000000003" customHeight="1">
      <c r="A24" s="91"/>
      <c r="B24" s="22" t="s">
        <v>70</v>
      </c>
      <c r="C24" s="32"/>
      <c r="D24" s="32"/>
      <c r="E24" s="32"/>
      <c r="F24" s="32"/>
      <c r="G24" s="37" t="s">
        <v>23</v>
      </c>
      <c r="H24" s="37">
        <v>30000</v>
      </c>
      <c r="I24" s="37" t="s">
        <v>59</v>
      </c>
      <c r="J24" s="37">
        <v>11790</v>
      </c>
      <c r="K24" s="37">
        <v>72100</v>
      </c>
      <c r="L24" s="23" t="s">
        <v>58</v>
      </c>
      <c r="M24" s="31">
        <f>2500+3074+20000</f>
        <v>25574</v>
      </c>
    </row>
    <row r="25" spans="1:14" ht="39.950000000000003" customHeight="1">
      <c r="A25" s="91"/>
      <c r="B25" s="22" t="s">
        <v>67</v>
      </c>
      <c r="C25" s="30"/>
      <c r="D25" s="30"/>
      <c r="E25" s="30"/>
      <c r="F25" s="30"/>
      <c r="G25" s="37" t="s">
        <v>23</v>
      </c>
      <c r="H25" s="37">
        <v>30000</v>
      </c>
      <c r="I25" s="37" t="s">
        <v>59</v>
      </c>
      <c r="J25" s="37">
        <v>11790</v>
      </c>
      <c r="K25" s="37">
        <v>74500</v>
      </c>
      <c r="L25" s="23" t="s">
        <v>60</v>
      </c>
      <c r="M25" s="31">
        <f>352+648</f>
        <v>1000</v>
      </c>
    </row>
    <row r="26" spans="1:14" ht="222" customHeight="1">
      <c r="A26" s="92"/>
      <c r="B26" s="22"/>
      <c r="C26" s="23"/>
      <c r="D26" s="23"/>
      <c r="E26" s="23"/>
      <c r="F26" s="23"/>
      <c r="G26" s="23"/>
      <c r="H26" s="23"/>
      <c r="I26" s="23"/>
      <c r="J26" s="23"/>
      <c r="K26" s="23"/>
      <c r="L26" s="23"/>
      <c r="M26" s="24"/>
    </row>
    <row r="27" spans="1:14" ht="18.95" customHeight="1">
      <c r="A27" s="89" t="s">
        <v>63</v>
      </c>
      <c r="B27" s="89"/>
      <c r="C27" s="89"/>
      <c r="D27" s="89"/>
      <c r="E27" s="89"/>
      <c r="F27" s="89"/>
      <c r="G27" s="89"/>
      <c r="H27" s="89"/>
      <c r="I27" s="89"/>
      <c r="J27" s="89"/>
      <c r="K27" s="89"/>
      <c r="L27" s="89"/>
      <c r="M27" s="20">
        <f>SUM(M21:M26)</f>
        <v>74574</v>
      </c>
    </row>
    <row r="28" spans="1:14" ht="39.950000000000003" customHeight="1">
      <c r="A28" s="90" t="s">
        <v>114</v>
      </c>
      <c r="B28" s="26" t="s">
        <v>61</v>
      </c>
      <c r="C28" s="30"/>
      <c r="D28" s="30"/>
      <c r="E28" s="30"/>
      <c r="F28" s="30"/>
      <c r="G28" s="27" t="s">
        <v>23</v>
      </c>
      <c r="H28" s="27">
        <v>30000</v>
      </c>
      <c r="I28" s="27" t="s">
        <v>59</v>
      </c>
      <c r="J28" s="27">
        <v>11790</v>
      </c>
      <c r="K28" s="27">
        <v>61300</v>
      </c>
      <c r="L28" s="27" t="s">
        <v>52</v>
      </c>
      <c r="M28" s="31">
        <f>45000+14000-49.5-25000</f>
        <v>33950.5</v>
      </c>
    </row>
    <row r="29" spans="1:14" ht="64.5" customHeight="1">
      <c r="A29" s="91"/>
      <c r="B29" s="22" t="s">
        <v>115</v>
      </c>
      <c r="C29" s="30"/>
      <c r="D29" s="30"/>
      <c r="E29" s="30"/>
      <c r="F29" s="30"/>
      <c r="G29" s="23" t="s">
        <v>23</v>
      </c>
      <c r="H29" s="23">
        <v>30000</v>
      </c>
      <c r="I29" s="27" t="s">
        <v>59</v>
      </c>
      <c r="J29" s="27">
        <v>11790</v>
      </c>
      <c r="K29" s="23">
        <v>61100</v>
      </c>
      <c r="L29" s="23" t="s">
        <v>53</v>
      </c>
      <c r="M29" s="31"/>
    </row>
    <row r="30" spans="1:14" ht="39.950000000000003" customHeight="1">
      <c r="A30" s="91"/>
      <c r="B30" s="22" t="s">
        <v>116</v>
      </c>
      <c r="C30" s="37"/>
      <c r="D30" s="37"/>
      <c r="E30" s="30"/>
      <c r="F30" s="37"/>
      <c r="G30" s="23" t="s">
        <v>23</v>
      </c>
      <c r="H30" s="23">
        <v>30000</v>
      </c>
      <c r="I30" s="27" t="s">
        <v>59</v>
      </c>
      <c r="J30" s="27">
        <v>11790</v>
      </c>
      <c r="K30" s="23">
        <v>71600</v>
      </c>
      <c r="L30" s="23" t="s">
        <v>30</v>
      </c>
      <c r="M30" s="31">
        <v>1000</v>
      </c>
    </row>
    <row r="31" spans="1:14" ht="39.950000000000003" customHeight="1">
      <c r="A31" s="91"/>
      <c r="B31" s="22" t="s">
        <v>117</v>
      </c>
      <c r="C31" s="44"/>
      <c r="D31" s="44"/>
      <c r="E31" s="32"/>
      <c r="F31" s="32"/>
      <c r="G31" s="27" t="s">
        <v>23</v>
      </c>
      <c r="H31" s="23">
        <v>30000</v>
      </c>
      <c r="I31" s="27" t="s">
        <v>59</v>
      </c>
      <c r="J31" s="27">
        <v>11790</v>
      </c>
      <c r="K31" s="27">
        <v>72100</v>
      </c>
      <c r="L31" s="23" t="s">
        <v>58</v>
      </c>
      <c r="M31" s="33">
        <f>3000+2000+25000</f>
        <v>30000</v>
      </c>
    </row>
    <row r="32" spans="1:14" ht="45">
      <c r="A32" s="91"/>
      <c r="B32" s="22" t="s">
        <v>118</v>
      </c>
      <c r="C32" s="37"/>
      <c r="D32" s="37"/>
      <c r="E32" s="30"/>
      <c r="F32" s="30"/>
      <c r="G32" s="23" t="s">
        <v>23</v>
      </c>
      <c r="H32" s="23">
        <v>30000</v>
      </c>
      <c r="I32" s="27" t="s">
        <v>59</v>
      </c>
      <c r="J32" s="27">
        <v>11790</v>
      </c>
      <c r="K32" s="23">
        <v>74500</v>
      </c>
      <c r="L32" s="23" t="s">
        <v>60</v>
      </c>
      <c r="M32" s="31"/>
    </row>
    <row r="33" spans="1:14" ht="39.950000000000003" customHeight="1">
      <c r="A33" s="91"/>
      <c r="B33" s="44"/>
      <c r="C33" s="37"/>
      <c r="D33" s="37"/>
      <c r="E33" s="37"/>
      <c r="F33" s="37"/>
      <c r="G33" s="23"/>
      <c r="H33" s="23"/>
      <c r="I33" s="23"/>
      <c r="J33" s="23"/>
      <c r="K33" s="23"/>
      <c r="L33" s="23"/>
      <c r="M33" s="24"/>
    </row>
    <row r="34" spans="1:14" ht="184.5" customHeight="1">
      <c r="A34" s="92"/>
      <c r="B34" s="22"/>
      <c r="C34" s="23"/>
      <c r="D34" s="23"/>
      <c r="E34" s="23"/>
      <c r="F34" s="23"/>
      <c r="G34" s="23"/>
      <c r="H34" s="23"/>
      <c r="I34" s="23"/>
      <c r="J34" s="23"/>
      <c r="K34" s="23"/>
      <c r="L34" s="23"/>
      <c r="M34" s="24"/>
    </row>
    <row r="35" spans="1:14" ht="18.95" customHeight="1">
      <c r="A35" s="89" t="s">
        <v>64</v>
      </c>
      <c r="B35" s="89"/>
      <c r="C35" s="89"/>
      <c r="D35" s="89"/>
      <c r="E35" s="89"/>
      <c r="F35" s="89"/>
      <c r="G35" s="89"/>
      <c r="H35" s="89"/>
      <c r="I35" s="89"/>
      <c r="J35" s="89"/>
      <c r="K35" s="89"/>
      <c r="L35" s="89"/>
      <c r="M35" s="20">
        <f>SUM(M28:M34)</f>
        <v>64950.5</v>
      </c>
    </row>
    <row r="36" spans="1:14" ht="30" customHeight="1">
      <c r="A36" s="90" t="s">
        <v>29</v>
      </c>
      <c r="B36" s="26" t="s">
        <v>29</v>
      </c>
      <c r="C36" s="26"/>
      <c r="D36" s="26"/>
      <c r="E36" s="26"/>
      <c r="F36" s="26"/>
      <c r="G36" s="26"/>
      <c r="H36" s="26"/>
      <c r="I36" s="26"/>
      <c r="J36" s="26"/>
      <c r="K36" s="26"/>
      <c r="L36" s="26"/>
      <c r="M36" s="26"/>
    </row>
    <row r="37" spans="1:14" ht="30" customHeight="1">
      <c r="A37" s="91"/>
      <c r="B37" s="22" t="s">
        <v>40</v>
      </c>
      <c r="C37" s="23" t="s">
        <v>12</v>
      </c>
      <c r="D37" s="23" t="s">
        <v>12</v>
      </c>
      <c r="E37" s="23" t="s">
        <v>12</v>
      </c>
      <c r="F37" s="23" t="s">
        <v>12</v>
      </c>
      <c r="G37" s="23" t="s">
        <v>23</v>
      </c>
      <c r="H37" s="23">
        <v>30000</v>
      </c>
      <c r="I37" s="27" t="s">
        <v>59</v>
      </c>
      <c r="J37" s="27">
        <v>11790</v>
      </c>
      <c r="K37" s="23">
        <v>73120</v>
      </c>
      <c r="L37" s="22" t="s">
        <v>40</v>
      </c>
      <c r="M37" s="31">
        <v>55000</v>
      </c>
      <c r="N37" s="28" t="s">
        <v>110</v>
      </c>
    </row>
    <row r="38" spans="1:14" ht="30" customHeight="1">
      <c r="A38" s="91"/>
      <c r="B38" s="22" t="s">
        <v>41</v>
      </c>
      <c r="C38" s="23" t="s">
        <v>12</v>
      </c>
      <c r="D38" s="23" t="s">
        <v>12</v>
      </c>
      <c r="E38" s="23" t="s">
        <v>12</v>
      </c>
      <c r="F38" s="23" t="s">
        <v>12</v>
      </c>
      <c r="G38" s="23" t="s">
        <v>23</v>
      </c>
      <c r="H38" s="23"/>
      <c r="I38" s="23"/>
      <c r="J38" s="23"/>
      <c r="K38" s="23">
        <v>73120</v>
      </c>
      <c r="L38" s="22" t="s">
        <v>41</v>
      </c>
      <c r="M38" s="31">
        <v>0</v>
      </c>
      <c r="N38" s="28" t="s">
        <v>111</v>
      </c>
    </row>
    <row r="39" spans="1:14" ht="30" customHeight="1">
      <c r="A39" s="91"/>
      <c r="B39" s="106" t="s">
        <v>26</v>
      </c>
      <c r="C39" s="23" t="s">
        <v>12</v>
      </c>
      <c r="D39" s="23" t="s">
        <v>12</v>
      </c>
      <c r="E39" s="23" t="s">
        <v>12</v>
      </c>
      <c r="F39" s="23" t="s">
        <v>12</v>
      </c>
      <c r="G39" s="23" t="s">
        <v>23</v>
      </c>
      <c r="H39" s="23">
        <v>30000</v>
      </c>
      <c r="I39" s="27" t="s">
        <v>59</v>
      </c>
      <c r="J39" s="27">
        <v>11790</v>
      </c>
      <c r="K39" s="23">
        <v>72400</v>
      </c>
      <c r="L39" s="35" t="s">
        <v>31</v>
      </c>
      <c r="M39" s="31">
        <f>SUM(M27+M35)*0.025</f>
        <v>3488.1125000000002</v>
      </c>
    </row>
    <row r="40" spans="1:14" ht="30" customHeight="1">
      <c r="A40" s="91"/>
      <c r="B40" s="107"/>
      <c r="C40" s="23" t="s">
        <v>12</v>
      </c>
      <c r="D40" s="23" t="s">
        <v>12</v>
      </c>
      <c r="E40" s="23" t="s">
        <v>12</v>
      </c>
      <c r="F40" s="23" t="s">
        <v>12</v>
      </c>
      <c r="G40" s="23" t="s">
        <v>23</v>
      </c>
      <c r="H40" s="23">
        <v>30071</v>
      </c>
      <c r="I40" s="23" t="s">
        <v>51</v>
      </c>
      <c r="J40" s="29" t="s">
        <v>50</v>
      </c>
      <c r="K40" s="23">
        <v>72400</v>
      </c>
      <c r="L40" s="23" t="s">
        <v>31</v>
      </c>
      <c r="M40" s="31">
        <f>SUM(M13+M14+M15)*0.025</f>
        <v>1667.1875</v>
      </c>
    </row>
    <row r="41" spans="1:14" ht="30" customHeight="1">
      <c r="A41" s="91"/>
      <c r="B41" s="108" t="s">
        <v>27</v>
      </c>
      <c r="C41" s="23" t="s">
        <v>12</v>
      </c>
      <c r="D41" s="23" t="s">
        <v>12</v>
      </c>
      <c r="E41" s="23" t="s">
        <v>12</v>
      </c>
      <c r="F41" s="23" t="s">
        <v>12</v>
      </c>
      <c r="G41" s="23" t="s">
        <v>23</v>
      </c>
      <c r="H41" s="23">
        <v>30000</v>
      </c>
      <c r="I41" s="27" t="s">
        <v>59</v>
      </c>
      <c r="J41" s="27">
        <v>11790</v>
      </c>
      <c r="K41" s="23">
        <v>74300</v>
      </c>
      <c r="L41" s="23" t="s">
        <v>32</v>
      </c>
      <c r="M41" s="31">
        <f>SUM(M27+M35)*0.04</f>
        <v>5580.9800000000005</v>
      </c>
    </row>
    <row r="42" spans="1:14" ht="30" customHeight="1">
      <c r="A42" s="91"/>
      <c r="B42" s="109"/>
      <c r="C42" s="23" t="s">
        <v>12</v>
      </c>
      <c r="D42" s="23" t="s">
        <v>12</v>
      </c>
      <c r="E42" s="23" t="s">
        <v>12</v>
      </c>
      <c r="F42" s="23" t="s">
        <v>12</v>
      </c>
      <c r="G42" s="23" t="s">
        <v>23</v>
      </c>
      <c r="H42" s="23">
        <v>30071</v>
      </c>
      <c r="I42" s="23" t="s">
        <v>51</v>
      </c>
      <c r="J42" s="29" t="s">
        <v>50</v>
      </c>
      <c r="K42" s="23">
        <v>74300</v>
      </c>
      <c r="L42" s="23" t="s">
        <v>32</v>
      </c>
      <c r="M42" s="31">
        <f>SUM(M13+M14+M15)*0.04</f>
        <v>2667.5</v>
      </c>
    </row>
    <row r="43" spans="1:14" ht="30" customHeight="1">
      <c r="A43" s="91"/>
      <c r="B43" s="22" t="s">
        <v>28</v>
      </c>
      <c r="C43" s="23" t="s">
        <v>12</v>
      </c>
      <c r="D43" s="23" t="s">
        <v>12</v>
      </c>
      <c r="E43" s="23" t="s">
        <v>12</v>
      </c>
      <c r="F43" s="23" t="s">
        <v>12</v>
      </c>
      <c r="G43" s="23" t="s">
        <v>23</v>
      </c>
      <c r="H43" s="23"/>
      <c r="I43" s="23"/>
      <c r="J43" s="23"/>
      <c r="K43" s="23">
        <v>74100</v>
      </c>
      <c r="L43" s="23" t="s">
        <v>33</v>
      </c>
      <c r="M43" s="31">
        <v>0</v>
      </c>
    </row>
    <row r="44" spans="1:14" ht="30" customHeight="1">
      <c r="A44" s="91"/>
      <c r="B44" s="108" t="s">
        <v>24</v>
      </c>
      <c r="C44" s="23" t="s">
        <v>12</v>
      </c>
      <c r="D44" s="23" t="s">
        <v>12</v>
      </c>
      <c r="E44" s="23" t="s">
        <v>12</v>
      </c>
      <c r="F44" s="23" t="s">
        <v>12</v>
      </c>
      <c r="G44" s="23" t="s">
        <v>23</v>
      </c>
      <c r="H44" s="23">
        <v>30071</v>
      </c>
      <c r="I44" s="23" t="s">
        <v>51</v>
      </c>
      <c r="J44" s="29" t="s">
        <v>50</v>
      </c>
      <c r="K44" s="23">
        <v>75100</v>
      </c>
      <c r="L44" s="23" t="s">
        <v>34</v>
      </c>
      <c r="M44" s="31">
        <f>SUM(M13+M14+M15+M40+M42)*0.08</f>
        <v>5681.7750000000005</v>
      </c>
    </row>
    <row r="45" spans="1:14" ht="30" customHeight="1">
      <c r="A45" s="92"/>
      <c r="B45" s="109"/>
      <c r="C45" s="23" t="s">
        <v>12</v>
      </c>
      <c r="D45" s="23" t="s">
        <v>12</v>
      </c>
      <c r="E45" s="23" t="s">
        <v>12</v>
      </c>
      <c r="F45" s="23" t="s">
        <v>12</v>
      </c>
      <c r="G45" s="23" t="s">
        <v>23</v>
      </c>
      <c r="H45" s="23">
        <v>30000</v>
      </c>
      <c r="I45" s="27" t="s">
        <v>59</v>
      </c>
      <c r="J45" s="27">
        <v>11790</v>
      </c>
      <c r="K45" s="23">
        <v>75100</v>
      </c>
      <c r="L45" s="23" t="s">
        <v>34</v>
      </c>
      <c r="M45" s="31">
        <f>SUM(M27+M35+M37+M39+M41)*0.08</f>
        <v>16287.4874</v>
      </c>
    </row>
    <row r="46" spans="1:14" ht="15.75">
      <c r="A46" s="95" t="s">
        <v>35</v>
      </c>
      <c r="B46" s="96"/>
      <c r="C46" s="96"/>
      <c r="D46" s="96"/>
      <c r="E46" s="96"/>
      <c r="F46" s="96"/>
      <c r="G46" s="96"/>
      <c r="H46" s="96"/>
      <c r="I46" s="96"/>
      <c r="J46" s="96"/>
      <c r="K46" s="96"/>
      <c r="L46" s="97"/>
      <c r="M46" s="20">
        <f>SUM(M37:M45)</f>
        <v>90373.042399999991</v>
      </c>
    </row>
    <row r="47" spans="1:14" ht="31.5" customHeight="1">
      <c r="A47" s="98" t="s">
        <v>74</v>
      </c>
      <c r="B47" s="99"/>
      <c r="C47" s="99"/>
      <c r="D47" s="99"/>
      <c r="E47" s="99"/>
      <c r="F47" s="99"/>
      <c r="G47" s="99"/>
      <c r="H47" s="99"/>
      <c r="I47" s="99"/>
      <c r="J47" s="99"/>
      <c r="K47" s="99"/>
      <c r="L47" s="100"/>
      <c r="M47" s="18">
        <f>SUM(M20+M27+M35+M46)</f>
        <v>296655.04239999998</v>
      </c>
    </row>
    <row r="48" spans="1:14" ht="30" customHeight="1">
      <c r="A48" s="1"/>
      <c r="B48" s="1"/>
      <c r="C48" s="1"/>
      <c r="D48" s="1"/>
      <c r="E48" s="1"/>
      <c r="F48" s="1"/>
      <c r="G48" s="8"/>
      <c r="H48" s="8"/>
      <c r="I48" s="8"/>
      <c r="J48" s="11"/>
      <c r="K48" s="8"/>
      <c r="L48" s="12"/>
      <c r="M48" s="12"/>
    </row>
    <row r="49" spans="1:14" ht="31.5" customHeight="1">
      <c r="A49" s="101" t="s">
        <v>16</v>
      </c>
      <c r="B49" s="102"/>
      <c r="C49" s="102"/>
      <c r="D49" s="102"/>
      <c r="E49" s="102"/>
      <c r="F49" s="102"/>
      <c r="G49" s="102"/>
      <c r="H49" s="102"/>
      <c r="I49" s="102"/>
      <c r="J49" s="102"/>
      <c r="K49" s="102"/>
      <c r="L49" s="102"/>
      <c r="M49" s="103"/>
    </row>
    <row r="50" spans="1:14" ht="31.5" customHeight="1">
      <c r="A50" s="12"/>
      <c r="B50" s="25"/>
      <c r="C50" s="25"/>
      <c r="D50" s="25"/>
      <c r="E50" s="25"/>
      <c r="F50" s="25"/>
      <c r="G50" s="25"/>
      <c r="H50" s="25"/>
      <c r="I50" s="25"/>
      <c r="J50" s="12"/>
      <c r="K50" s="25"/>
      <c r="L50" s="25"/>
      <c r="M50" s="25"/>
      <c r="N50" s="9"/>
    </row>
    <row r="51" spans="1:14" ht="30.75" customHeight="1">
      <c r="A51" s="1"/>
      <c r="B51" s="1"/>
      <c r="C51" s="1"/>
      <c r="D51" s="1"/>
      <c r="E51" s="1"/>
      <c r="F51" s="1"/>
      <c r="G51" s="1"/>
      <c r="H51" s="1"/>
      <c r="I51" s="1"/>
      <c r="J51" s="12"/>
      <c r="K51" s="1"/>
      <c r="L51" s="12"/>
      <c r="M51" s="12"/>
      <c r="N51" s="9"/>
    </row>
    <row r="52" spans="1:14" ht="15" customHeight="1">
      <c r="A52" s="13" t="s">
        <v>62</v>
      </c>
      <c r="B52" s="17"/>
      <c r="H52" s="40"/>
      <c r="I52" s="104" t="s">
        <v>17</v>
      </c>
      <c r="J52" s="104"/>
      <c r="K52" s="104"/>
      <c r="L52" s="104"/>
      <c r="M52" s="104"/>
      <c r="N52" s="9"/>
    </row>
    <row r="53" spans="1:14" ht="15" customHeight="1">
      <c r="A53" s="14" t="s">
        <v>18</v>
      </c>
      <c r="B53" s="36"/>
      <c r="H53" s="40"/>
      <c r="I53" s="105" t="s">
        <v>19</v>
      </c>
      <c r="J53" s="105"/>
      <c r="K53" s="105"/>
      <c r="L53" s="105"/>
      <c r="M53" s="105"/>
      <c r="N53" s="9"/>
    </row>
    <row r="54" spans="1:14">
      <c r="A54" s="14"/>
      <c r="B54" s="1"/>
      <c r="C54" s="39"/>
      <c r="D54" s="40"/>
      <c r="E54" s="40"/>
      <c r="F54" s="40"/>
      <c r="G54" s="40"/>
      <c r="H54" s="40"/>
      <c r="I54" s="15"/>
      <c r="J54" s="1"/>
      <c r="K54" s="8"/>
      <c r="N54" s="9"/>
    </row>
    <row r="55" spans="1:14">
      <c r="A55" s="14"/>
      <c r="B55" s="1"/>
      <c r="C55" s="39"/>
      <c r="D55" s="40"/>
      <c r="E55" s="40"/>
      <c r="F55" s="40"/>
      <c r="G55" s="40"/>
      <c r="H55" s="40"/>
      <c r="I55" s="15"/>
      <c r="J55" s="1"/>
      <c r="K55" s="8"/>
      <c r="N55" s="9"/>
    </row>
    <row r="56" spans="1:14" s="12" customFormat="1"/>
    <row r="57" spans="1:14" s="12" customFormat="1"/>
    <row r="58" spans="1:14" s="12" customFormat="1"/>
    <row r="59" spans="1:14" s="12" customFormat="1"/>
    <row r="60" spans="1:14" s="12" customFormat="1"/>
    <row r="61" spans="1:14" s="12" customFormat="1" ht="52.5" customHeight="1"/>
    <row r="62" spans="1:14" s="12" customFormat="1"/>
    <row r="63" spans="1:14" s="12" customFormat="1"/>
    <row r="64" spans="1:14" s="12" customFormat="1"/>
    <row r="65" s="12" customFormat="1"/>
    <row r="66" s="12" customFormat="1"/>
    <row r="67" s="12" customFormat="1" ht="98.25" customHeight="1"/>
    <row r="68" s="12" customFormat="1"/>
    <row r="69" s="12" customFormat="1" ht="42.75" customHeight="1"/>
    <row r="70" s="12" customFormat="1" ht="28.5" customHeight="1"/>
    <row r="71" s="12" customFormat="1"/>
    <row r="72" s="12" customFormat="1"/>
    <row r="73" s="12" customFormat="1" ht="15.75" customHeight="1"/>
    <row r="74" s="12" customFormat="1"/>
    <row r="75" s="12" customFormat="1"/>
    <row r="76" s="12" customFormat="1"/>
    <row r="77" s="12" customFormat="1"/>
    <row r="78" s="12" customFormat="1"/>
    <row r="79" s="12" customFormat="1"/>
    <row r="80" s="12" customFormat="1"/>
    <row r="81" s="12" customFormat="1"/>
    <row r="82" s="12" customFormat="1"/>
    <row r="83" s="12" customFormat="1"/>
    <row r="84" s="12" customFormat="1" ht="60" customHeight="1"/>
    <row r="85" s="12" customFormat="1"/>
    <row r="86" s="12" customFormat="1"/>
    <row r="87" s="12" customFormat="1" ht="45" customHeight="1"/>
    <row r="88" s="12" customFormat="1"/>
    <row r="89" s="12" customFormat="1" ht="35.25" customHeight="1"/>
    <row r="90" s="12" customFormat="1"/>
    <row r="91" s="12" customFormat="1"/>
    <row r="92" s="12" customFormat="1"/>
    <row r="93" s="12" customFormat="1"/>
    <row r="94" s="12" customFormat="1" ht="33.75" customHeight="1"/>
    <row r="95" s="12" customFormat="1"/>
    <row r="96" s="12" customFormat="1"/>
    <row r="97" s="12" customFormat="1"/>
    <row r="98" s="12" customFormat="1"/>
    <row r="99" s="12" customFormat="1"/>
    <row r="100" s="12" customFormat="1"/>
    <row r="101" s="12" customFormat="1"/>
    <row r="102" s="12" customFormat="1"/>
    <row r="103" s="12" customFormat="1"/>
    <row r="104" s="12" customFormat="1"/>
    <row r="105" s="12" customFormat="1"/>
    <row r="106" s="12" customFormat="1"/>
    <row r="107" s="12" customFormat="1"/>
    <row r="108" s="12" customFormat="1"/>
    <row r="109" s="12" customFormat="1"/>
    <row r="110" s="12" customFormat="1"/>
    <row r="111" s="12" customFormat="1"/>
    <row r="112" s="12" customFormat="1"/>
  </sheetData>
  <mergeCells count="25">
    <mergeCell ref="A35:L35"/>
    <mergeCell ref="A36:A45"/>
    <mergeCell ref="B39:B40"/>
    <mergeCell ref="B41:B42"/>
    <mergeCell ref="B44:B45"/>
    <mergeCell ref="A46:L46"/>
    <mergeCell ref="A47:L47"/>
    <mergeCell ref="A49:M49"/>
    <mergeCell ref="I52:M52"/>
    <mergeCell ref="I53:M53"/>
    <mergeCell ref="A20:L20"/>
    <mergeCell ref="A21:A26"/>
    <mergeCell ref="A27:L27"/>
    <mergeCell ref="A28:A34"/>
    <mergeCell ref="B8:L8"/>
    <mergeCell ref="B9:L9"/>
    <mergeCell ref="C11:F11"/>
    <mergeCell ref="G11:G12"/>
    <mergeCell ref="I11:M11"/>
    <mergeCell ref="A13:A19"/>
    <mergeCell ref="B2:L3"/>
    <mergeCell ref="B4:L4"/>
    <mergeCell ref="B5:L5"/>
    <mergeCell ref="B6:L6"/>
    <mergeCell ref="B7:L7"/>
  </mergeCells>
  <pageMargins left="1" right="0.25" top="0.5" bottom="0.5" header="0.3" footer="0.3"/>
  <pageSetup paperSize="9" scale="60" orientation="landscape" r:id="rId1"/>
  <rowBreaks count="3" manualBreakCount="3">
    <brk id="30" max="11" man="1"/>
    <brk id="60" max="11" man="1"/>
    <brk id="97" max="11"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I22"/>
  <sheetViews>
    <sheetView workbookViewId="0">
      <selection activeCell="A3" sqref="A3"/>
    </sheetView>
  </sheetViews>
  <sheetFormatPr defaultColWidth="9.140625" defaultRowHeight="15"/>
  <cols>
    <col min="1" max="1" width="5.42578125" style="47" customWidth="1"/>
    <col min="2" max="2" width="39.42578125" style="47" customWidth="1"/>
    <col min="3" max="3" width="16.7109375" style="47" customWidth="1"/>
    <col min="4" max="4" width="41.28515625" style="47" customWidth="1"/>
    <col min="5" max="5" width="13.140625" style="47" customWidth="1"/>
    <col min="6" max="6" width="17.42578125" style="47" customWidth="1"/>
    <col min="7" max="7" width="19.28515625" style="47" customWidth="1"/>
    <col min="8" max="8" width="18.42578125" style="47" customWidth="1"/>
    <col min="9" max="9" width="23.140625" style="47" customWidth="1"/>
    <col min="10" max="16384" width="9.140625" style="47"/>
  </cols>
  <sheetData>
    <row r="3" spans="1:9">
      <c r="A3" s="46" t="s">
        <v>93</v>
      </c>
      <c r="B3" s="46"/>
    </row>
    <row r="4" spans="1:9">
      <c r="A4" s="46" t="s">
        <v>94</v>
      </c>
      <c r="B4" s="46"/>
    </row>
    <row r="5" spans="1:9">
      <c r="A5" s="46" t="s">
        <v>75</v>
      </c>
      <c r="B5" s="46"/>
    </row>
    <row r="6" spans="1:9" ht="15.75" thickBot="1"/>
    <row r="7" spans="1:9" ht="16.5" thickTop="1" thickBot="1">
      <c r="A7" s="114" t="s">
        <v>76</v>
      </c>
      <c r="B7" s="116" t="s">
        <v>77</v>
      </c>
      <c r="C7" s="48" t="s">
        <v>78</v>
      </c>
      <c r="D7" s="110" t="s">
        <v>79</v>
      </c>
      <c r="E7" s="110" t="s">
        <v>80</v>
      </c>
      <c r="F7" s="110" t="s">
        <v>81</v>
      </c>
      <c r="G7" s="110" t="s">
        <v>82</v>
      </c>
      <c r="H7" s="110" t="s">
        <v>83</v>
      </c>
      <c r="I7" s="112" t="s">
        <v>84</v>
      </c>
    </row>
    <row r="8" spans="1:9" ht="15.75" thickBot="1">
      <c r="A8" s="115"/>
      <c r="B8" s="117"/>
      <c r="C8" s="49"/>
      <c r="D8" s="111"/>
      <c r="E8" s="111"/>
      <c r="F8" s="111"/>
      <c r="G8" s="111"/>
      <c r="H8" s="111"/>
      <c r="I8" s="113"/>
    </row>
    <row r="9" spans="1:9" ht="30.75" thickBot="1">
      <c r="A9" s="50">
        <v>1</v>
      </c>
      <c r="B9" s="51" t="s">
        <v>98</v>
      </c>
      <c r="C9" s="51" t="s">
        <v>85</v>
      </c>
      <c r="D9" s="51" t="s">
        <v>95</v>
      </c>
      <c r="E9" s="52">
        <v>1</v>
      </c>
      <c r="F9" s="53">
        <v>5500</v>
      </c>
      <c r="G9" s="52">
        <v>5500</v>
      </c>
      <c r="H9" s="52">
        <v>5574</v>
      </c>
      <c r="I9" s="54" t="s">
        <v>96</v>
      </c>
    </row>
    <row r="10" spans="1:9" ht="15.75" thickBot="1">
      <c r="A10" s="50">
        <v>2</v>
      </c>
      <c r="B10" s="51" t="s">
        <v>99</v>
      </c>
      <c r="C10" s="51" t="s">
        <v>86</v>
      </c>
      <c r="D10" s="51" t="s">
        <v>97</v>
      </c>
      <c r="E10" s="55">
        <v>1</v>
      </c>
      <c r="F10" s="53">
        <v>12000</v>
      </c>
      <c r="G10" s="56">
        <v>12000</v>
      </c>
      <c r="H10" s="56">
        <v>12000</v>
      </c>
      <c r="I10" s="54" t="s">
        <v>96</v>
      </c>
    </row>
    <row r="11" spans="1:9" ht="15.75" thickBot="1">
      <c r="A11" s="50">
        <v>3</v>
      </c>
      <c r="B11" s="51"/>
      <c r="C11" s="51"/>
      <c r="D11" s="51"/>
      <c r="E11" s="55"/>
      <c r="F11" s="52"/>
      <c r="G11" s="56"/>
      <c r="H11" s="56"/>
      <c r="I11" s="54"/>
    </row>
    <row r="12" spans="1:9" ht="15.75" thickBot="1">
      <c r="A12" s="50">
        <v>4</v>
      </c>
      <c r="B12" s="51"/>
      <c r="C12" s="51"/>
      <c r="D12" s="51"/>
      <c r="E12" s="55"/>
      <c r="F12" s="52"/>
      <c r="G12" s="56"/>
      <c r="H12" s="56"/>
      <c r="I12" s="54"/>
    </row>
    <row r="13" spans="1:9" ht="15.75" thickBot="1">
      <c r="A13" s="57">
        <v>5</v>
      </c>
      <c r="B13" s="58"/>
      <c r="C13" s="58"/>
      <c r="D13" s="58"/>
      <c r="E13" s="59"/>
      <c r="F13" s="60"/>
      <c r="G13" s="60"/>
      <c r="H13" s="61"/>
      <c r="I13" s="54"/>
    </row>
    <row r="14" spans="1:9" ht="15.75" thickTop="1">
      <c r="A14" s="62"/>
      <c r="B14" s="62"/>
      <c r="C14" s="63"/>
      <c r="F14" s="64" t="s">
        <v>87</v>
      </c>
      <c r="G14" s="65">
        <f>SUM(G9:G13)</f>
        <v>17500</v>
      </c>
      <c r="H14" s="65">
        <f>SUM(H9:H13)</f>
        <v>17574</v>
      </c>
    </row>
    <row r="15" spans="1:9">
      <c r="A15" s="46"/>
    </row>
    <row r="17" spans="1:3" ht="15.75">
      <c r="A17" s="66" t="s">
        <v>88</v>
      </c>
      <c r="B17" s="67"/>
      <c r="C17" s="67"/>
    </row>
    <row r="19" spans="1:3">
      <c r="A19" s="47" t="s">
        <v>89</v>
      </c>
    </row>
    <row r="20" spans="1:3">
      <c r="A20" s="47" t="s">
        <v>90</v>
      </c>
    </row>
    <row r="21" spans="1:3">
      <c r="A21" s="68" t="s">
        <v>91</v>
      </c>
    </row>
    <row r="22" spans="1:3">
      <c r="A22" s="69" t="s">
        <v>92</v>
      </c>
    </row>
  </sheetData>
  <mergeCells count="8">
    <mergeCell ref="H7:H8"/>
    <mergeCell ref="I7:I8"/>
    <mergeCell ref="A7:A8"/>
    <mergeCell ref="B7:B8"/>
    <mergeCell ref="D7:D8"/>
    <mergeCell ref="E7:E8"/>
    <mergeCell ref="F7:F8"/>
    <mergeCell ref="G7:G8"/>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I21"/>
  <sheetViews>
    <sheetView workbookViewId="0">
      <selection activeCell="B5" sqref="B5"/>
    </sheetView>
  </sheetViews>
  <sheetFormatPr defaultColWidth="9.140625" defaultRowHeight="15"/>
  <cols>
    <col min="1" max="1" width="9.140625" style="70"/>
    <col min="2" max="2" width="17" style="70" customWidth="1"/>
    <col min="3" max="3" width="21.28515625" style="71" customWidth="1"/>
    <col min="4" max="5" width="18.140625" style="71" customWidth="1"/>
    <col min="6" max="6" width="18.42578125" style="71" customWidth="1"/>
    <col min="7" max="7" width="28.85546875" style="71" customWidth="1"/>
    <col min="8" max="8" width="27.28515625" style="71" customWidth="1"/>
    <col min="9" max="9" width="23.140625" style="71" customWidth="1"/>
    <col min="10" max="10" width="16.7109375" style="71" customWidth="1"/>
    <col min="11" max="16384" width="9.140625" style="71"/>
  </cols>
  <sheetData>
    <row r="4" spans="1:9" s="47" customFormat="1">
      <c r="A4" s="46" t="s">
        <v>93</v>
      </c>
      <c r="B4" s="46"/>
    </row>
    <row r="5" spans="1:9" s="47" customFormat="1">
      <c r="A5" s="46" t="s">
        <v>94</v>
      </c>
      <c r="B5" s="46"/>
    </row>
    <row r="6" spans="1:9" s="47" customFormat="1">
      <c r="A6" s="46" t="s">
        <v>75</v>
      </c>
      <c r="B6" s="46"/>
    </row>
    <row r="7" spans="1:9" ht="15.75" thickBot="1"/>
    <row r="8" spans="1:9" s="73" customFormat="1" ht="46.5" customHeight="1" thickTop="1">
      <c r="A8" s="72" t="s">
        <v>76</v>
      </c>
      <c r="B8" s="120" t="s">
        <v>100</v>
      </c>
      <c r="C8" s="120" t="s">
        <v>101</v>
      </c>
      <c r="D8" s="120" t="s">
        <v>102</v>
      </c>
      <c r="E8" s="120" t="s">
        <v>103</v>
      </c>
      <c r="F8" s="120" t="s">
        <v>104</v>
      </c>
      <c r="G8" s="120" t="s">
        <v>105</v>
      </c>
      <c r="H8" s="118" t="s">
        <v>106</v>
      </c>
      <c r="I8" s="120" t="s">
        <v>107</v>
      </c>
    </row>
    <row r="9" spans="1:9" s="73" customFormat="1" ht="15.75" thickBot="1">
      <c r="A9" s="74"/>
      <c r="B9" s="121"/>
      <c r="C9" s="121"/>
      <c r="D9" s="121"/>
      <c r="E9" s="121"/>
      <c r="F9" s="121"/>
      <c r="G9" s="121"/>
      <c r="H9" s="119"/>
      <c r="I9" s="121"/>
    </row>
    <row r="10" spans="1:9" s="79" customFormat="1" ht="15.75" thickBot="1">
      <c r="A10" s="75">
        <v>1</v>
      </c>
      <c r="B10" s="76"/>
      <c r="C10" s="77"/>
      <c r="D10" s="76"/>
      <c r="E10" s="76"/>
      <c r="F10" s="76"/>
      <c r="G10" s="76"/>
      <c r="H10" s="78"/>
      <c r="I10" s="76"/>
    </row>
    <row r="11" spans="1:9" s="79" customFormat="1" ht="15.75" thickBot="1">
      <c r="A11" s="75">
        <v>2</v>
      </c>
      <c r="B11" s="77"/>
      <c r="C11" s="77"/>
      <c r="D11" s="76"/>
      <c r="E11" s="76"/>
      <c r="F11" s="76"/>
      <c r="G11" s="76"/>
      <c r="H11" s="76"/>
      <c r="I11" s="76"/>
    </row>
    <row r="12" spans="1:9" s="79" customFormat="1" ht="15.75" thickBot="1">
      <c r="A12" s="75">
        <v>3</v>
      </c>
      <c r="B12" s="77"/>
      <c r="C12" s="77"/>
      <c r="D12" s="76"/>
      <c r="E12" s="76"/>
      <c r="F12" s="76"/>
      <c r="G12" s="76"/>
      <c r="H12" s="76"/>
      <c r="I12" s="76"/>
    </row>
    <row r="13" spans="1:9" s="79" customFormat="1" ht="15.75" thickBot="1">
      <c r="A13" s="75">
        <v>4</v>
      </c>
      <c r="B13" s="77"/>
      <c r="C13" s="77"/>
      <c r="D13" s="76"/>
      <c r="E13" s="76"/>
      <c r="F13" s="76"/>
      <c r="G13" s="76"/>
      <c r="H13" s="76"/>
      <c r="I13" s="76"/>
    </row>
    <row r="14" spans="1:9" s="79" customFormat="1" ht="15.75" thickBot="1">
      <c r="A14" s="75">
        <v>5</v>
      </c>
      <c r="B14" s="77"/>
      <c r="C14" s="77"/>
      <c r="D14" s="76"/>
      <c r="E14" s="76"/>
      <c r="F14" s="76"/>
      <c r="G14" s="76"/>
      <c r="H14" s="76"/>
      <c r="I14" s="76"/>
    </row>
    <row r="15" spans="1:9" s="79" customFormat="1" ht="15.75" thickBot="1">
      <c r="A15" s="75">
        <v>6</v>
      </c>
      <c r="B15" s="76"/>
      <c r="C15" s="77"/>
      <c r="D15" s="76"/>
      <c r="E15" s="76"/>
      <c r="F15" s="76"/>
      <c r="G15" s="76"/>
      <c r="H15" s="76"/>
      <c r="I15" s="76"/>
    </row>
    <row r="16" spans="1:9" s="79" customFormat="1" ht="15.75" thickBot="1">
      <c r="A16" s="75">
        <v>7</v>
      </c>
      <c r="B16" s="77"/>
      <c r="C16" s="77"/>
      <c r="D16" s="76"/>
      <c r="E16" s="76"/>
      <c r="F16" s="76"/>
      <c r="G16" s="76"/>
      <c r="H16" s="76"/>
      <c r="I16" s="76"/>
    </row>
    <row r="17" spans="1:9" s="79" customFormat="1" ht="15.75" thickBot="1">
      <c r="A17" s="75">
        <v>8</v>
      </c>
      <c r="B17" s="77"/>
      <c r="C17" s="77"/>
      <c r="D17" s="76"/>
      <c r="E17" s="76"/>
      <c r="F17" s="76"/>
      <c r="G17" s="76"/>
      <c r="H17" s="76"/>
      <c r="I17" s="76"/>
    </row>
    <row r="18" spans="1:9" s="79" customFormat="1" ht="15.75" thickBot="1">
      <c r="A18" s="75">
        <v>9</v>
      </c>
      <c r="B18" s="77"/>
      <c r="C18" s="77"/>
      <c r="D18" s="76"/>
      <c r="E18" s="76"/>
      <c r="F18" s="76"/>
      <c r="G18" s="76"/>
      <c r="H18" s="76"/>
      <c r="I18" s="76"/>
    </row>
    <row r="19" spans="1:9" s="79" customFormat="1" ht="15.75" thickBot="1">
      <c r="A19" s="80">
        <v>10</v>
      </c>
      <c r="B19" s="81"/>
      <c r="C19" s="81"/>
      <c r="D19" s="76"/>
      <c r="E19" s="76"/>
      <c r="F19" s="76"/>
      <c r="G19" s="76"/>
      <c r="H19" s="76"/>
      <c r="I19" s="76"/>
    </row>
    <row r="20" spans="1:9" ht="15.75" thickTop="1"/>
    <row r="21" spans="1:9">
      <c r="A21" s="46" t="s">
        <v>108</v>
      </c>
    </row>
  </sheetData>
  <mergeCells count="8">
    <mergeCell ref="H8:H9"/>
    <mergeCell ref="I8:I9"/>
    <mergeCell ref="B8:B9"/>
    <mergeCell ref="C8:C9"/>
    <mergeCell ref="D8:D9"/>
    <mergeCell ref="E8:E9"/>
    <mergeCell ref="F8:F9"/>
    <mergeCell ref="G8:G9"/>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UNDP Programme Document" ma:contentTypeID="0x010100F075C04BA242A84ABD3293E3AD35CDA400AB50428DC784B44FAACCAA5FAE40C0590045B5E632B552204ABF0E616DD66BDA0F" ma:contentTypeVersion="73" ma:contentTypeDescription="" ma:contentTypeScope="" ma:versionID="9de00a5f5954494ae107930a66ca92e2">
  <xsd:schema xmlns:xsd="http://www.w3.org/2001/XMLSchema" xmlns:xs="http://www.w3.org/2001/XMLSchema" xmlns:p="http://schemas.microsoft.com/office/2006/metadata/properties" xmlns:ns1="http://schemas.microsoft.com/sharepoint/v3" xmlns:ns2="http://schemas.microsoft.com/sharepoint/v3/fields" xmlns:ns3="1ed4137b-41b2-488b-8250-6d369ec27664" xmlns:ns4="f1161f5b-24a3-4c2d-bc81-44cb9325e8ee" targetNamespace="http://schemas.microsoft.com/office/2006/metadata/properties" ma:root="true" ma:fieldsID="074a45cdc06b655c19533db1d6232777" ns1:_="" ns2:_="" ns3:_="" ns4:_="">
    <xsd:import namespace="http://schemas.microsoft.com/sharepoint/v3"/>
    <xsd:import namespace="http://schemas.microsoft.com/sharepoint/v3/fields"/>
    <xsd:import namespace="1ed4137b-41b2-488b-8250-6d369ec27664"/>
    <xsd:import namespace="f1161f5b-24a3-4c2d-bc81-44cb9325e8ee"/>
    <xsd:element name="properties">
      <xsd:complexType>
        <xsd:sequence>
          <xsd:element name="documentManagement">
            <xsd:complexType>
              <xsd:all>
                <xsd:element ref="ns3:UndpClassificationLevel" minOccurs="0"/>
                <xsd:element ref="ns4:UNDPPOPPFunctionalArea" minOccurs="0"/>
                <xsd:element ref="ns3:UndpProjectNo" minOccurs="0"/>
                <xsd:element ref="ns4:Outcome1" minOccurs="0"/>
                <xsd:element ref="ns3:UndpDocStatus" minOccurs="0"/>
                <xsd:element ref="ns3:UndpOUCode" minOccurs="0"/>
                <xsd:element ref="ns3:UndpDocFormat" minOccurs="0"/>
                <xsd:element ref="ns3:UndpDocID" minOccurs="0"/>
                <xsd:element ref="ns4:PDC_x0020_Document_x0020_Category" minOccurs="0"/>
                <xsd:element ref="ns4:UNDPPublishedDate" minOccurs="0"/>
                <xsd:element ref="ns4:UNDPSummary" minOccurs="0"/>
                <xsd:element ref="ns3:TaxCatchAll" minOccurs="0"/>
                <xsd:element ref="ns3:TaxCatchAllLabel" minOccurs="0"/>
                <xsd:element ref="ns3:UndpDocTypeMMTaxHTField0" minOccurs="0"/>
                <xsd:element ref="ns3:UNDPCountryTaxHTField0" minOccurs="0"/>
                <xsd:element ref="ns3:UNDPDocumentCategoryTaxHTField0" minOccurs="0"/>
                <xsd:element ref="ns3:b6db62fdefd74bd188b0c1cc54de5bcf" minOccurs="0"/>
                <xsd:element ref="ns3:UN_x0020_LanguagesTaxHTField0" minOccurs="0"/>
                <xsd:element ref="ns3:c4e2ab2cc9354bbf9064eeb465a566ea" minOccurs="0"/>
                <xsd:element ref="ns3:UNDPFocusAreasTaxHTField0" minOccurs="0"/>
                <xsd:element ref="ns4:o4086b1782a74105bb5269035bccc8e9" minOccurs="0"/>
                <xsd:element ref="ns4:Project_x0020_Number" minOccurs="0"/>
                <xsd:element ref="ns4:idff2b682fce4d0680503cd9036a3260" minOccurs="0"/>
                <xsd:element ref="ns3:UndpIsTemplate" minOccurs="0"/>
                <xsd:element ref="ns4:gc6531b704974d528487414686b72f6f" minOccurs="0"/>
                <xsd:element ref="ns4:Project_x0020_Manager" minOccurs="0"/>
                <xsd:element ref="ns2:_Publisher" minOccurs="0"/>
                <xsd:element ref="ns4:_dlc_DocId" minOccurs="0"/>
                <xsd:element ref="ns4:_dlc_DocIdUrl" minOccurs="0"/>
                <xsd:element ref="ns4:_dlc_DocIdPersistId" minOccurs="0"/>
                <xsd:element ref="ns4:Document_x0020_Coverage_x0020_Period_x0020_Start_x0020_Date" minOccurs="0"/>
                <xsd:element ref="ns4:Document_x0020_Coverage_x0020_Period_x0020_End_x0020_Date" minOccurs="0"/>
                <xsd:element ref="ns1:RatedBy" minOccurs="0"/>
                <xsd:element ref="ns1:Ratings" minOccurs="0"/>
                <xsd:element ref="ns1:LikesCount" minOccurs="0"/>
                <xsd:element ref="ns1:LikedBy" minOccurs="0"/>
                <xsd:element ref="ns4: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RatedBy" ma:index="52" nillable="true" ma:displayName="Rated By" ma:description="Users rated the item." ma:hidden="true" ma:list="UserInfo" ma:internalName="Rat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Ratings" ma:index="53" nillable="true" ma:displayName="User ratings" ma:description="User ratings for the item" ma:hidden="true" ma:internalName="Ratings">
      <xsd:simpleType>
        <xsd:restriction base="dms:Note"/>
      </xsd:simpleType>
    </xsd:element>
    <xsd:element name="LikesCount" ma:index="54" nillable="true" ma:displayName="Number of Likes" ma:internalName="LikesCount">
      <xsd:simpleType>
        <xsd:restriction base="dms:Unknown"/>
      </xsd:simpleType>
    </xsd:element>
    <xsd:element name="LikedBy" ma:index="55" nillable="true" ma:displayName="Liked By" ma:hidden="true" ma:list="UserInfo" ma:internalName="Lik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Publisher" ma:index="46" nillable="true" ma:displayName="Publisher" ma:description="The person who published the document" ma:hidden="true" ma:internalName="_Publisher" ma:readOnly="fals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ed4137b-41b2-488b-8250-6d369ec27664" elementFormDefault="qualified">
    <xsd:import namespace="http://schemas.microsoft.com/office/2006/documentManagement/types"/>
    <xsd:import namespace="http://schemas.microsoft.com/office/infopath/2007/PartnerControls"/>
    <xsd:element name="UndpClassificationLevel" ma:index="4" nillable="true" ma:displayName="Classification Level" ma:default="Internal Use Only" ma:description="re: UNDP Information Classification &amp; Handling Standard" ma:format="Dropdown" ma:internalName="UndpClassificationLevel">
      <xsd:simpleType>
        <xsd:restriction base="dms:Choice">
          <xsd:enumeration value="Internal Use Only"/>
          <xsd:enumeration value="Confidential"/>
          <xsd:enumeration value="Highly Confidential"/>
          <xsd:enumeration value="Public"/>
        </xsd:restriction>
      </xsd:simpleType>
    </xsd:element>
    <xsd:element name="UndpProjectNo" ma:index="8" nillable="true" ma:displayName="Project No" ma:description="If applicable, the Atlas Project Number that this document relates to." ma:internalName="UndpProjectNo" ma:readOnly="false">
      <xsd:simpleType>
        <xsd:restriction base="dms:Text">
          <xsd:maxLength value="12"/>
        </xsd:restriction>
      </xsd:simpleType>
    </xsd:element>
    <xsd:element name="UndpDocStatus" ma:index="10" nillable="true" ma:displayName="Document Status" ma:default="Draft" ma:description="The status of the document" ma:format="Dropdown" ma:internalName="UndpDocStatus">
      <xsd:simpleType>
        <xsd:restriction base="dms:Choice">
          <xsd:enumeration value="Draft"/>
          <xsd:enumeration value="Reviewed"/>
          <xsd:enumeration value="Approved"/>
          <xsd:enumeration value="Not Approved"/>
          <xsd:enumeration value="Final"/>
          <xsd:enumeration value="Expired"/>
        </xsd:restriction>
      </xsd:simpleType>
    </xsd:element>
    <xsd:element name="UndpOUCode" ma:index="11" nillable="true" ma:displayName="Unit Code" ma:description="The Atlas Unit Code of the authoring Unit" ma:format="Dropdown" ma:internalName="UndpOUCode">
      <xsd:simpleType>
        <xsd:restriction base="dms:Choice">
          <xsd:enumeration value="ABW"/>
          <xsd:enumeration value="AFG"/>
          <xsd:enumeration value="AGO"/>
          <xsd:enumeration value="AIA"/>
          <xsd:enumeration value="ALB"/>
          <xsd:enumeration value="ANT"/>
          <xsd:enumeration value="ARE"/>
          <xsd:enumeration value="ARG"/>
          <xsd:enumeration value="ARM"/>
          <xsd:enumeration value="ATG"/>
          <xsd:enumeration value="AZE"/>
          <xsd:enumeration value="BDI"/>
          <xsd:enumeration value="BEN"/>
          <xsd:enumeration value="BFA"/>
          <xsd:enumeration value="BGD"/>
          <xsd:enumeration value="BGR"/>
          <xsd:enumeration value="BHR"/>
          <xsd:enumeration value="BHS"/>
          <xsd:enumeration value="BIH"/>
          <xsd:enumeration value="BLR"/>
          <xsd:enumeration value="BLZ"/>
          <xsd:enumeration value="BMU"/>
          <xsd:enumeration value="BOL"/>
          <xsd:enumeration value="BRA"/>
          <xsd:enumeration value="BRB"/>
          <xsd:enumeration value="BRC"/>
          <xsd:enumeration value="BTN"/>
          <xsd:enumeration value="BWA"/>
          <xsd:enumeration value="CAF"/>
          <xsd:enumeration value="CHL"/>
          <xsd:enumeration value="CHN"/>
          <xsd:enumeration value="CIV"/>
          <xsd:enumeration value="CMR"/>
          <xsd:enumeration value="COD"/>
          <xsd:enumeration value="COG"/>
          <xsd:enumeration value="COK"/>
          <xsd:enumeration value="COL"/>
          <xsd:enumeration value="COM"/>
          <xsd:enumeration value="CPV"/>
          <xsd:enumeration value="CRC"/>
          <xsd:enumeration value="CRI"/>
          <xsd:enumeration value="CUB"/>
          <xsd:enumeration value="CUR"/>
          <xsd:enumeration value="CYM"/>
          <xsd:enumeration value="CYP"/>
          <xsd:enumeration value="DJI"/>
          <xsd:enumeration value="DMA"/>
          <xsd:enumeration value="DOM"/>
          <xsd:enumeration value="DZA"/>
          <xsd:enumeration value="ECU"/>
          <xsd:enumeration value="EGY"/>
          <xsd:enumeration value="ERI"/>
          <xsd:enumeration value="ETH"/>
          <xsd:enumeration value="FJI"/>
          <xsd:enumeration value="FSM"/>
          <xsd:enumeration value="GAB"/>
          <xsd:enumeration value="GEO"/>
          <xsd:enumeration value="GHA"/>
          <xsd:enumeration value="GIN"/>
          <xsd:enumeration value="GMB"/>
          <xsd:enumeration value="GNB"/>
          <xsd:enumeration value="GNQ"/>
          <xsd:enumeration value="GRD"/>
          <xsd:enumeration value="GTM"/>
          <xsd:enumeration value="GUY"/>
          <xsd:enumeration value="HND"/>
          <xsd:enumeration value="HRV"/>
          <xsd:enumeration value="HTI"/>
          <xsd:enumeration value="IDN"/>
          <xsd:enumeration value="IND"/>
          <xsd:enumeration value="IRN"/>
          <xsd:enumeration value="IRQ"/>
          <xsd:enumeration value="JAM"/>
          <xsd:enumeration value="JOR"/>
          <xsd:enumeration value="KAZ"/>
          <xsd:enumeration value="KEN"/>
          <xsd:enumeration value="KGZ"/>
          <xsd:enumeration value="KHM"/>
          <xsd:enumeration value="KIR"/>
          <xsd:enumeration value="KNA"/>
          <xsd:enumeration value="KOR"/>
          <xsd:enumeration value="KOS"/>
          <xsd:enumeration value="KWT"/>
          <xsd:enumeration value="LAO"/>
          <xsd:enumeration value="LBN"/>
          <xsd:enumeration value="LBR"/>
          <xsd:enumeration value="LBY"/>
          <xsd:enumeration value="LCA"/>
          <xsd:enumeration value="LKA"/>
          <xsd:enumeration value="LSO"/>
          <xsd:enumeration value="LTU"/>
          <xsd:enumeration value="LVA"/>
          <xsd:enumeration value="MAR"/>
          <xsd:enumeration value="MDA"/>
          <xsd:enumeration value="MDG"/>
          <xsd:enumeration value="MDV"/>
          <xsd:enumeration value="MEX"/>
          <xsd:enumeration value="MHL"/>
          <xsd:enumeration value="MKD"/>
          <xsd:enumeration value="MLI"/>
          <xsd:enumeration value="MMR"/>
          <xsd:enumeration value="MNE"/>
          <xsd:enumeration value="MNG"/>
          <xsd:enumeration value="MOZ"/>
          <xsd:enumeration value="MRT"/>
          <xsd:enumeration value="MSR"/>
          <xsd:enumeration value="MUS"/>
          <xsd:enumeration value="MWI"/>
          <xsd:enumeration value="MYS"/>
          <xsd:enumeration value="NAM"/>
          <xsd:enumeration value="NER"/>
          <xsd:enumeration value="NGA"/>
          <xsd:enumeration value="NIC"/>
          <xsd:enumeration value="NIU"/>
          <xsd:enumeration value="NPL"/>
          <xsd:enumeration value="NRU"/>
          <xsd:enumeration value="PAK"/>
          <xsd:enumeration value="PAL"/>
          <xsd:enumeration value="PAN"/>
          <xsd:enumeration value="PER"/>
          <xsd:enumeration value="PHL"/>
          <xsd:enumeration value="PLW"/>
          <xsd:enumeration value="PNG"/>
          <xsd:enumeration value="POL"/>
          <xsd:enumeration value="PRK"/>
          <xsd:enumeration value="PRY"/>
          <xsd:enumeration value="PSC"/>
          <xsd:enumeration value="QAT"/>
          <xsd:enumeration value="R11"/>
          <xsd:enumeration value="R12"/>
          <xsd:enumeration value="R44"/>
          <xsd:enumeration value="R45"/>
          <xsd:enumeration value="R46"/>
          <xsd:enumeration value="R47"/>
          <xsd:enumeration value="RJB"/>
          <xsd:enumeration value="ROU"/>
          <xsd:enumeration value="RUS"/>
          <xsd:enumeration value="RWA"/>
          <xsd:enumeration value="SAU"/>
          <xsd:enumeration value="SDN"/>
          <xsd:enumeration value="SEN"/>
          <xsd:enumeration value="SLB"/>
          <xsd:enumeration value="SLE"/>
          <xsd:enumeration value="SLV"/>
          <xsd:enumeration value="SOM"/>
          <xsd:enumeration value="SRB"/>
          <xsd:enumeration value="SSD"/>
          <xsd:enumeration value="STP"/>
          <xsd:enumeration value="SUR"/>
          <xsd:enumeration value="SVK"/>
          <xsd:enumeration value="SWZ"/>
          <xsd:enumeration value="SYC"/>
          <xsd:enumeration value="SYR"/>
          <xsd:enumeration value="TCA"/>
          <xsd:enumeration value="TCD"/>
          <xsd:enumeration value="TGO"/>
          <xsd:enumeration value="THA"/>
          <xsd:enumeration value="TJK"/>
          <xsd:enumeration value="TKL"/>
          <xsd:enumeration value="TKM"/>
          <xsd:enumeration value="TLS"/>
          <xsd:enumeration value="TON"/>
          <xsd:enumeration value="TTO"/>
          <xsd:enumeration value="TUN"/>
          <xsd:enumeration value="TUR"/>
          <xsd:enumeration value="TUV"/>
          <xsd:enumeration value="TZA"/>
          <xsd:enumeration value="UGA"/>
          <xsd:enumeration value="UKR"/>
          <xsd:enumeration value="UNV"/>
          <xsd:enumeration value="URY"/>
          <xsd:enumeration value="UZB"/>
          <xsd:enumeration value="VCT"/>
          <xsd:enumeration value="VEN"/>
          <xsd:enumeration value="VGB"/>
          <xsd:enumeration value="VNM"/>
          <xsd:enumeration value="VUT"/>
          <xsd:enumeration value="WSM"/>
          <xsd:enumeration value="YEM"/>
          <xsd:enumeration value="ZAF"/>
          <xsd:enumeration value="ZMB"/>
          <xsd:enumeration value="ZWE"/>
          <xsd:enumeration value="H01"/>
          <xsd:enumeration value="H02"/>
          <xsd:enumeration value="H03"/>
          <xsd:enumeration value="H04"/>
          <xsd:enumeration value="H05"/>
          <xsd:enumeration value="H10"/>
          <xsd:enumeration value="H11"/>
          <xsd:enumeration value="H13"/>
          <xsd:enumeration value="H13"/>
          <xsd:enumeration value="H14"/>
          <xsd:enumeration value="H15"/>
          <xsd:enumeration value="H17"/>
          <xsd:enumeration value="H18"/>
          <xsd:enumeration value="H19"/>
          <xsd:enumeration value="H20"/>
          <xsd:enumeration value="H21"/>
          <xsd:enumeration value="H22"/>
          <xsd:enumeration value="H23"/>
          <xsd:enumeration value="H24"/>
          <xsd:enumeration value="H25"/>
          <xsd:enumeration value="H26"/>
          <xsd:enumeration value="H27"/>
          <xsd:enumeration value="H28"/>
          <xsd:enumeration value="H30"/>
          <xsd:enumeration value="H31"/>
          <xsd:enumeration value="H35"/>
          <xsd:enumeration value="H42"/>
          <xsd:enumeration value="H43"/>
          <xsd:enumeration value="H45"/>
          <xsd:enumeration value="H46"/>
          <xsd:enumeration value="H48"/>
          <xsd:enumeration value="H49"/>
          <xsd:enumeration value="H51"/>
          <xsd:enumeration value="H54"/>
          <xsd:enumeration value="H56"/>
          <xsd:enumeration value="H57"/>
          <xsd:enumeration value="H58"/>
          <xsd:enumeration value="H59"/>
          <xsd:enumeration value="H61"/>
          <xsd:enumeration value="H62"/>
          <xsd:enumeration value="H70"/>
          <xsd:enumeration value="H71"/>
        </xsd:restriction>
      </xsd:simpleType>
    </xsd:element>
    <xsd:element name="UndpDocFormat" ma:index="12" nillable="true" ma:displayName="Document Medium" ma:description="The medium/format from which this document originated (i.e. Fax, Paper, eDocument etc.)" ma:format="Dropdown" ma:internalName="UndpDocFormat">
      <xsd:simpleType>
        <xsd:restriction base="dms:Choice">
          <xsd:enumeration value="E-Document"/>
          <xsd:enumeration value="Letter/Paper"/>
          <xsd:enumeration value="E-Mail"/>
          <xsd:enumeration value="Fax/Telecopy"/>
          <xsd:enumeration value="Audio"/>
          <xsd:enumeration value="Database"/>
          <xsd:enumeration value="Image/Picture"/>
          <xsd:enumeration value="Instant Message"/>
          <xsd:enumeration value="Social Media"/>
        </xsd:restriction>
      </xsd:simpleType>
    </xsd:element>
    <xsd:element name="UndpDocID" ma:index="14" nillable="true" ma:displayName="Doc ID" ma:description="The Unique ID number for this document. Reserve for System Use." ma:internalName="UndpDocID">
      <xsd:simpleType>
        <xsd:restriction base="dms:Text">
          <xsd:maxLength value="35"/>
        </xsd:restriction>
      </xsd:simpleType>
    </xsd:element>
    <xsd:element name="TaxCatchAll" ma:index="23" nillable="true" ma:displayName="Taxonomy Catch All Column" ma:hidden="true" ma:list="{ebf97bad-dcbe-4f0d-9a23-b800605d6ac9}" ma:internalName="TaxCatchAll" ma:showField="CatchAllData" ma:web="f1161f5b-24a3-4c2d-bc81-44cb9325e8ee">
      <xsd:complexType>
        <xsd:complexContent>
          <xsd:extension base="dms:MultiChoiceLookup">
            <xsd:sequence>
              <xsd:element name="Value" type="dms:Lookup" maxOccurs="unbounded" minOccurs="0" nillable="true"/>
            </xsd:sequence>
          </xsd:extension>
        </xsd:complexContent>
      </xsd:complexType>
    </xsd:element>
    <xsd:element name="TaxCatchAllLabel" ma:index="24" nillable="true" ma:displayName="Taxonomy Catch All Column1" ma:hidden="true" ma:list="{ebf97bad-dcbe-4f0d-9a23-b800605d6ac9}" ma:internalName="TaxCatchAllLabel" ma:readOnly="true" ma:showField="CatchAllDataLabel" ma:web="f1161f5b-24a3-4c2d-bc81-44cb9325e8ee">
      <xsd:complexType>
        <xsd:complexContent>
          <xsd:extension base="dms:MultiChoiceLookup">
            <xsd:sequence>
              <xsd:element name="Value" type="dms:Lookup" maxOccurs="unbounded" minOccurs="0" nillable="true"/>
            </xsd:sequence>
          </xsd:extension>
        </xsd:complexContent>
      </xsd:complexType>
    </xsd:element>
    <xsd:element name="UndpDocTypeMMTaxHTField0" ma:index="25" nillable="true" ma:taxonomy="true" ma:internalName="UndpDocTypeMMTaxHTField0" ma:taxonomyFieldName="UndpDocTypeMM" ma:displayName="Document Type" ma:default="" ma:fieldId="{ef94467a-fb76-4b42-91a0-5b5bdb6c8d34}" ma:sspId="28e6c43a-9e99-4bdd-9574-a0fa4ea3b61e" ma:termSetId="9ee71e91-19a9-476b-852f-3c2a633960f8" ma:anchorId="00000000-0000-0000-0000-000000000000" ma:open="false" ma:isKeyword="false">
      <xsd:complexType>
        <xsd:sequence>
          <xsd:element ref="pc:Terms" minOccurs="0" maxOccurs="1"/>
        </xsd:sequence>
      </xsd:complexType>
    </xsd:element>
    <xsd:element name="UNDPCountryTaxHTField0" ma:index="27" nillable="true" ma:taxonomy="true" ma:internalName="UNDPCountryTaxHTField0" ma:taxonomyFieldName="UNDPCountry" ma:displayName="Applies To Unit/Office/Country" ma:default="" ma:fieldId="{81e4cc14-7d66-47aa-92fc-e5e3ceab8cf9}" ma:taxonomyMulti="true" ma:sspId="28e6c43a-9e99-4bdd-9574-a0fa4ea3b61e" ma:termSetId="442a42f2-fc2a-49a0-9036-6cd97a005fbd" ma:anchorId="00000000-0000-0000-0000-000000000000" ma:open="false" ma:isKeyword="false">
      <xsd:complexType>
        <xsd:sequence>
          <xsd:element ref="pc:Terms" minOccurs="0" maxOccurs="1"/>
        </xsd:sequence>
      </xsd:complexType>
    </xsd:element>
    <xsd:element name="UNDPDocumentCategoryTaxHTField0" ma:index="30" nillable="true" ma:taxonomy="true" ma:internalName="UNDPDocumentCategoryTaxHTField0" ma:taxonomyFieldName="UNDPDocumentCategory" ma:displayName="Document Category" ma:readOnly="false" ma:default="" ma:fieldId="{30683383-b7b1-438d-8f61-9bf6b516a9e8}" ma:sspId="28e6c43a-9e99-4bdd-9574-a0fa4ea3b61e" ma:termSetId="353ae5a2-1c9c-42f6-bb56-cf3ba72fb601" ma:anchorId="00000000-0000-0000-0000-000000000000" ma:open="false" ma:isKeyword="false">
      <xsd:complexType>
        <xsd:sequence>
          <xsd:element ref="pc:Terms" minOccurs="0" maxOccurs="1"/>
        </xsd:sequence>
      </xsd:complexType>
    </xsd:element>
    <xsd:element name="b6db62fdefd74bd188b0c1cc54de5bcf" ma:index="32" nillable="true" ma:taxonomy="true" ma:internalName="b6db62fdefd74bd188b0c1cc54de5bcf" ma:taxonomyFieldName="UndpUnitMM" ma:displayName="Responsible Unit/Office" ma:readOnly="false" ma:default="" ma:fieldId="{b6db62fd-efd7-4bd1-88b0-c1cc54de5bcf}" ma:taxonomyMulti="true" ma:sspId="28e6c43a-9e99-4bdd-9574-a0fa4ea3b61e" ma:termSetId="41041907-3ad1-4549-b766-200fd229bd1c" ma:anchorId="00000000-0000-0000-0000-000000000000" ma:open="false" ma:isKeyword="false">
      <xsd:complexType>
        <xsd:sequence>
          <xsd:element ref="pc:Terms" minOccurs="0" maxOccurs="1"/>
        </xsd:sequence>
      </xsd:complexType>
    </xsd:element>
    <xsd:element name="UN_x0020_LanguagesTaxHTField0" ma:index="33" nillable="true" ma:taxonomy="true" ma:internalName="UN_x0020_LanguagesTaxHTField0" ma:taxonomyFieldName="UN_x0020_Languages" ma:displayName="UN Languages" ma:readOnly="false" ma:default="1;#English|7f98b732-4b5b-4b70-ba90-a0eff09b5d2d" ma:fieldId="{41a2b052-e54a-4bfe-83da-6da45935c81e}" ma:sspId="28e6c43a-9e99-4bdd-9574-a0fa4ea3b61e" ma:termSetId="b4046108-c9b1-4d97-ad16-d3846fb24317" ma:anchorId="45d05d46-9bc9-40df-8618-9658690cf41e" ma:open="false" ma:isKeyword="false">
      <xsd:complexType>
        <xsd:sequence>
          <xsd:element ref="pc:Terms" minOccurs="0" maxOccurs="1"/>
        </xsd:sequence>
      </xsd:complexType>
    </xsd:element>
    <xsd:element name="c4e2ab2cc9354bbf9064eeb465a566ea" ma:index="34" nillable="true" ma:taxonomy="true" ma:internalName="c4e2ab2cc9354bbf9064eeb465a566ea" ma:taxonomyFieldName="eRegFilingCodeMM" ma:displayName="eFiling Code" ma:readOnly="false" ma:default="" ma:fieldId="{c4e2ab2c-c935-4bbf-9064-eeb465a566ea}" ma:sspId="28e6c43a-9e99-4bdd-9574-a0fa4ea3b61e" ma:termSetId="3f69c20a-3173-4973-84b2-95ebea5be078" ma:anchorId="f37a81ce-dd31-4fa3-b388-af2156d559de" ma:open="false" ma:isKeyword="false">
      <xsd:complexType>
        <xsd:sequence>
          <xsd:element ref="pc:Terms" minOccurs="0" maxOccurs="1"/>
        </xsd:sequence>
      </xsd:complexType>
    </xsd:element>
    <xsd:element name="UNDPFocusAreasTaxHTField0" ma:index="35" nillable="true" ma:taxonomy="true" ma:internalName="UNDPFocusAreasTaxHTField0" ma:taxonomyFieldName="UNDPFocusAreas" ma:displayName="Focus Area" ma:readOnly="false" ma:default="" ma:fieldId="{c0f5d6bc-94c2-4efb-8cb3-448ca9792810}" ma:taxonomyMulti="true" ma:sspId="28e6c43a-9e99-4bdd-9574-a0fa4ea3b61e" ma:termSetId="5595b894-23d9-4524-8855-5c6c69b8bcc7" ma:anchorId="00000000-0000-0000-0000-000000000000" ma:open="false" ma:isKeyword="false">
      <xsd:complexType>
        <xsd:sequence>
          <xsd:element ref="pc:Terms" minOccurs="0" maxOccurs="1"/>
        </xsd:sequence>
      </xsd:complexType>
    </xsd:element>
    <xsd:element name="UndpIsTemplate" ma:index="43" nillable="true" ma:displayName="Template" ma:default="No" ma:description="Is this document a template or model upon which other documents should be based?" ma:format="RadioButtons" ma:hidden="true" ma:internalName="UndpIsTemplate" ma:readOnly="false">
      <xsd:simpleType>
        <xsd:restriction base="dms:Choice">
          <xsd:enumeration value="Yes"/>
          <xsd:enumeration value="No"/>
        </xsd:restriction>
      </xsd:simpleType>
    </xsd:element>
  </xsd:schema>
  <xsd:schema xmlns:xsd="http://www.w3.org/2001/XMLSchema" xmlns:xs="http://www.w3.org/2001/XMLSchema" xmlns:dms="http://schemas.microsoft.com/office/2006/documentManagement/types" xmlns:pc="http://schemas.microsoft.com/office/infopath/2007/PartnerControls" targetNamespace="f1161f5b-24a3-4c2d-bc81-44cb9325e8ee" elementFormDefault="qualified">
    <xsd:import namespace="http://schemas.microsoft.com/office/2006/documentManagement/types"/>
    <xsd:import namespace="http://schemas.microsoft.com/office/infopath/2007/PartnerControls"/>
    <xsd:element name="UNDPPOPPFunctionalArea" ma:index="5" nillable="true" ma:displayName="Functional Area" ma:description="The Functional Area (as defined in POPP) of this document" ma:format="Dropdown" ma:internalName="UNDPPOPPFunctionalArea" ma:readOnly="false">
      <xsd:simpleType>
        <xsd:restriction base="dms:Choice">
          <xsd:enumeration value="Administrative Services"/>
          <xsd:enumeration value="Contract and Procurement"/>
          <xsd:enumeration value="Ethics"/>
          <xsd:enumeration value="Financial Resources"/>
          <xsd:enumeration value="Human Resources"/>
          <xsd:enumeration value="Information and Communications Technology"/>
          <xsd:enumeration value="Management of Crisis and Special Development Situations"/>
          <xsd:enumeration value="Partnerships"/>
          <xsd:enumeration value="Programme and Project"/>
          <xsd:enumeration value="Results &amp; Accountability"/>
          <xsd:enumeration value="Prescriptive Content"/>
          <xsd:enumeration value="Security"/>
        </xsd:restriction>
      </xsd:simpleType>
    </xsd:element>
    <xsd:element name="Outcome1" ma:index="9" nillable="true" ma:displayName="Output No" ma:internalName="Outcome1" ma:readOnly="false">
      <xsd:simpleType>
        <xsd:restriction base="dms:Text">
          <xsd:maxLength value="8"/>
        </xsd:restriction>
      </xsd:simpleType>
    </xsd:element>
    <xsd:element name="PDC_x0020_Document_x0020_Category" ma:index="15" nillable="true" ma:displayName="PDC Document Category" ma:default="Project" ma:format="Dropdown" ma:internalName="PDC_x0020_Document_x0020_Category" ma:readOnly="false">
      <xsd:simpleType>
        <xsd:restriction base="dms:Choice">
          <xsd:enumeration value="Project"/>
          <xsd:enumeration value="Proposal"/>
        </xsd:restriction>
      </xsd:simpleType>
    </xsd:element>
    <xsd:element name="UNDPPublishedDate" ma:index="19" nillable="true" ma:displayName="Published Date" ma:description="The date the document was published" ma:format="DateOnly" ma:hidden="true" ma:internalName="UNDPPublishedDate" ma:readOnly="false">
      <xsd:simpleType>
        <xsd:restriction base="dms:DateTime"/>
      </xsd:simpleType>
    </xsd:element>
    <xsd:element name="UNDPSummary" ma:index="21" nillable="true" ma:displayName="Summary" ma:description="A brief description or summary of the document that will displayed in search results." ma:hidden="true" ma:internalName="UNDPSummary" ma:readOnly="false">
      <xsd:simpleType>
        <xsd:restriction base="dms:Note"/>
      </xsd:simpleType>
    </xsd:element>
    <xsd:element name="o4086b1782a74105bb5269035bccc8e9" ma:index="39" nillable="true" ma:taxonomy="true" ma:internalName="o4086b1782a74105bb5269035bccc8e9" ma:taxonomyFieldName="Atlas_x0020_Document_x0020_Status" ma:displayName="PDC Document Status" ma:indexed="true" ma:default="763;#Draft|121d40a5-e62e-4d42-82e4-d6d12003de0a" ma:fieldId="{84086b17-82a7-4105-bb52-69035bccc8e9}" ma:sspId="28e6c43a-9e99-4bdd-9574-a0fa4ea3b61e" ma:termSetId="25903f6f-cbc1-40ed-9940-25d83ada12cd" ma:anchorId="00000000-0000-0000-0000-000000000000" ma:open="false" ma:isKeyword="false">
      <xsd:complexType>
        <xsd:sequence>
          <xsd:element ref="pc:Terms" minOccurs="0" maxOccurs="1"/>
        </xsd:sequence>
      </xsd:complexType>
    </xsd:element>
    <xsd:element name="Project_x0020_Number" ma:index="40" nillable="true" ma:displayName="Project Number" ma:hidden="true" ma:internalName="Project_x0020_Number" ma:readOnly="false">
      <xsd:simpleType>
        <xsd:restriction base="dms:Text">
          <xsd:maxLength value="8"/>
        </xsd:restriction>
      </xsd:simpleType>
    </xsd:element>
    <xsd:element name="idff2b682fce4d0680503cd9036a3260" ma:index="41" nillable="true" ma:taxonomy="true" ma:internalName="idff2b682fce4d0680503cd9036a3260" ma:taxonomyFieldName="Atlas_x0020_Document_x0020_Type" ma:displayName="PDC Document Type" ma:default="" ma:fieldId="{2dff2b68-2fce-4d06-8050-3cd9036a3260}" ma:sspId="28e6c43a-9e99-4bdd-9574-a0fa4ea3b61e" ma:termSetId="30d68b81-e6e1-44c0-83ea-00369bf2f000" ma:anchorId="00000000-0000-0000-0000-000000000000" ma:open="false" ma:isKeyword="false">
      <xsd:complexType>
        <xsd:sequence>
          <xsd:element ref="pc:Terms" minOccurs="0" maxOccurs="1"/>
        </xsd:sequence>
      </xsd:complexType>
    </xsd:element>
    <xsd:element name="gc6531b704974d528487414686b72f6f" ma:index="44" nillable="true" ma:taxonomy="true" ma:internalName="gc6531b704974d528487414686b72f6f" ma:taxonomyFieldName="Operating_x0020_Unit0" ma:displayName="Operating Unit" ma:default="" ma:fieldId="{0c6531b7-0497-4d52-8487-414686b72f6f}" ma:sspId="28e6c43a-9e99-4bdd-9574-a0fa4ea3b61e" ma:termSetId="4a12f052-e370-4dc7-89e6-088c48edbf4d" ma:anchorId="00000000-0000-0000-0000-000000000000" ma:open="false" ma:isKeyword="false">
      <xsd:complexType>
        <xsd:sequence>
          <xsd:element ref="pc:Terms" minOccurs="0" maxOccurs="1"/>
        </xsd:sequence>
      </xsd:complexType>
    </xsd:element>
    <xsd:element name="Project_x0020_Manager" ma:index="45" nillable="true" ma:displayName="Project Manager" ma:hidden="true" ma:internalName="Project_x0020_Manager" ma:readOnly="false">
      <xsd:simpleType>
        <xsd:restriction base="dms:Text">
          <xsd:maxLength value="50"/>
        </xsd:restriction>
      </xsd:simpleType>
    </xsd:element>
    <xsd:element name="_dlc_DocId" ma:index="47" nillable="true" ma:displayName="Document ID Value" ma:description="The value of the document ID assigned to this item." ma:internalName="_dlc_DocId" ma:readOnly="true">
      <xsd:simpleType>
        <xsd:restriction base="dms:Text"/>
      </xsd:simpleType>
    </xsd:element>
    <xsd:element name="_dlc_DocIdUrl" ma:index="48"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49" nillable="true" ma:displayName="Persist ID" ma:description="Keep ID on add." ma:hidden="true" ma:internalName="_dlc_DocIdPersistId" ma:readOnly="true">
      <xsd:simpleType>
        <xsd:restriction base="dms:Boolean"/>
      </xsd:simpleType>
    </xsd:element>
    <xsd:element name="Document_x0020_Coverage_x0020_Period_x0020_Start_x0020_Date" ma:index="50" nillable="true" ma:displayName="Document Coverage Period Start Date" ma:description="The period start date of the document covers or is valid (E.g. project start date specified in a project document, start date of the period covered by a project review report, a donor report, etc.)" ma:format="DateOnly" ma:internalName="Document_x0020_Coverage_x0020_Period_x0020_Start_x0020_Date">
      <xsd:simpleType>
        <xsd:restriction base="dms:DateTime"/>
      </xsd:simpleType>
    </xsd:element>
    <xsd:element name="Document_x0020_Coverage_x0020_Period_x0020_End_x0020_Date" ma:index="51" nillable="true" ma:displayName="Document Coverage Period End Date" ma:description="The period end date of the document covers or is valid (E.g. End date specified in a project document, period end date of review report, signed or published date if period is not relevant, such as MoU or Tender)" ma:format="DateOnly" ma:internalName="Document_x0020_Coverage_x0020_Period_x0020_End_x0020_Date" ma:readOnly="false">
      <xsd:simpleType>
        <xsd:restriction base="dms:DateTime"/>
      </xsd:simpleType>
    </xsd:element>
    <xsd:element name="SharedWithUsers" ma:index="5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ma:index="2" ma:displayName="Author"/>
        <xsd:element ref="dcterms:created" minOccurs="0" maxOccurs="1"/>
        <xsd:element ref="dc:identifier" minOccurs="0" maxOccurs="1"/>
        <xsd:element name="contentType" minOccurs="0" maxOccurs="1" type="xsd:string" ma:index="29" ma:displayName="Content Type"/>
        <xsd:element ref="dc:title" minOccurs="0" maxOccurs="1" ma:index="1" ma:displayName="Title"/>
        <xsd:element ref="dc:subject" minOccurs="0" maxOccurs="1" ma:displayName="Subject"/>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28e6c43a-9e99-4bdd-9574-a0fa4ea3b61e" ContentTypeId="0x010100F075C04BA242A84ABD3293E3AD35CDA4" PreviousValue="false"/>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p:properties xmlns:p="http://schemas.microsoft.com/office/2006/metadata/properties" xmlns:xsi="http://www.w3.org/2001/XMLSchema-instance" xmlns:pc="http://schemas.microsoft.com/office/infopath/2007/PartnerControls">
  <documentManagement>
    <UNDPDocumentCategoryTaxHTField0 xmlns="1ed4137b-41b2-488b-8250-6d369ec27664">
      <Terms xmlns="http://schemas.microsoft.com/office/infopath/2007/PartnerControls"/>
    </UNDPDocumentCategoryTaxHTField0>
    <b6db62fdefd74bd188b0c1cc54de5bcf xmlns="1ed4137b-41b2-488b-8250-6d369ec27664">
      <Terms xmlns="http://schemas.microsoft.com/office/infopath/2007/PartnerControls"/>
    </b6db62fdefd74bd188b0c1cc54de5bcf>
    <UndpDocFormat xmlns="1ed4137b-41b2-488b-8250-6d369ec27664" xsi:nil="true"/>
    <UNDPPublishedDate xmlns="f1161f5b-24a3-4c2d-bc81-44cb9325e8ee">2018-02-22T09:00:00+00:00</UNDPPublishedDate>
    <UNDPCountryTaxHTField0 xmlns="1ed4137b-41b2-488b-8250-6d369ec27664">
      <Terms xmlns="http://schemas.microsoft.com/office/infopath/2007/PartnerControls"/>
    </UNDPCountryTaxHTField0>
    <UndpOUCode xmlns="1ed4137b-41b2-488b-8250-6d369ec27664" xsi:nil="true"/>
    <PDC_x0020_Document_x0020_Category xmlns="f1161f5b-24a3-4c2d-bc81-44cb9325e8ee">Project</PDC_x0020_Document_x0020_Category>
    <UNDPSummary xmlns="f1161f5b-24a3-4c2d-bc81-44cb9325e8ee" xsi:nil="true"/>
    <UndpDocTypeMMTaxHTField0 xmlns="1ed4137b-41b2-488b-8250-6d369ec27664">
      <Terms xmlns="http://schemas.microsoft.com/office/infopath/2007/PartnerControls"/>
    </UndpDocTypeMMTaxHTField0>
    <UNDPFocusAreasTaxHTField0 xmlns="1ed4137b-41b2-488b-8250-6d369ec27664">
      <Terms xmlns="http://schemas.microsoft.com/office/infopath/2007/PartnerControls"/>
    </UNDPFocusAreasTaxHTField0>
    <idff2b682fce4d0680503cd9036a3260 xmlns="f1161f5b-24a3-4c2d-bc81-44cb9325e8ee">
      <Terms xmlns="http://schemas.microsoft.com/office/infopath/2007/PartnerControls">
        <TermInfo xmlns="http://schemas.microsoft.com/office/infopath/2007/PartnerControls">
          <TermName xmlns="http://schemas.microsoft.com/office/infopath/2007/PartnerControls">Annual/Multi-Year Workplan</TermName>
          <TermId xmlns="http://schemas.microsoft.com/office/infopath/2007/PartnerControls">32cd623a-3734-435b-a6ba-7b0d4a2fa8e7</TermId>
        </TermInfo>
      </Terms>
    </idff2b682fce4d0680503cd9036a3260>
    <o4086b1782a74105bb5269035bccc8e9 xmlns="f1161f5b-24a3-4c2d-bc81-44cb9325e8ee">
      <Terms xmlns="http://schemas.microsoft.com/office/infopath/2007/PartnerControls">
        <TermInfo xmlns="http://schemas.microsoft.com/office/infopath/2007/PartnerControls">
          <TermName xmlns="http://schemas.microsoft.com/office/infopath/2007/PartnerControls">Draft</TermName>
          <TermId xmlns="http://schemas.microsoft.com/office/infopath/2007/PartnerControls">121d40a5-e62e-4d42-82e4-d6d12003de0a</TermId>
        </TermInfo>
      </Terms>
    </o4086b1782a74105bb5269035bccc8e9>
    <_Publisher xmlns="http://schemas.microsoft.com/sharepoint/v3/fields" xsi:nil="true"/>
    <UNDPPOPPFunctionalArea xmlns="f1161f5b-24a3-4c2d-bc81-44cb9325e8ee">Programme and Project</UNDPPOPPFunctionalArea>
    <Project_x0020_Number xmlns="f1161f5b-24a3-4c2d-bc81-44cb9325e8ee" xsi:nil="true"/>
    <Project_x0020_Manager xmlns="f1161f5b-24a3-4c2d-bc81-44cb9325e8ee" xsi:nil="true"/>
    <TaxCatchAll xmlns="1ed4137b-41b2-488b-8250-6d369ec27664">
      <Value>763</Value>
      <Value>1458</Value>
      <Value>1</Value>
      <Value>1113</Value>
    </TaxCatchAll>
    <c4e2ab2cc9354bbf9064eeb465a566ea xmlns="1ed4137b-41b2-488b-8250-6d369ec27664">
      <Terms xmlns="http://schemas.microsoft.com/office/infopath/2007/PartnerControls"/>
    </c4e2ab2cc9354bbf9064eeb465a566ea>
    <UndpProjectNo xmlns="1ed4137b-41b2-488b-8250-6d369ec27664">00066352</UndpProjectNo>
    <UndpDocStatus xmlns="1ed4137b-41b2-488b-8250-6d369ec27664">Draft</UndpDocStatus>
    <Outcome1 xmlns="f1161f5b-24a3-4c2d-bc81-44cb9325e8ee">82552</Outcome1>
    <UndpClassificationLevel xmlns="1ed4137b-41b2-488b-8250-6d369ec27664">Public</UndpClassificationLevel>
    <UndpIsTemplate xmlns="1ed4137b-41b2-488b-8250-6d369ec27664">No</UndpIsTemplate>
    <UndpDocID xmlns="1ed4137b-41b2-488b-8250-6d369ec27664" xsi:nil="true"/>
    <UN_x0020_LanguagesTaxHTField0 xmlns="1ed4137b-41b2-488b-8250-6d369ec27664">
      <Terms xmlns="http://schemas.microsoft.com/office/infopath/2007/PartnerControls">
        <TermInfo xmlns="http://schemas.microsoft.com/office/infopath/2007/PartnerControls">
          <TermName xmlns="http://schemas.microsoft.com/office/infopath/2007/PartnerControls">English</TermName>
          <TermId xmlns="http://schemas.microsoft.com/office/infopath/2007/PartnerControls">7f98b732-4b5b-4b70-ba90-a0eff09b5d2d</TermId>
        </TermInfo>
      </Terms>
    </UN_x0020_LanguagesTaxHTField0>
    <gc6531b704974d528487414686b72f6f xmlns="f1161f5b-24a3-4c2d-bc81-44cb9325e8ee">
      <Terms xmlns="http://schemas.microsoft.com/office/infopath/2007/PartnerControls">
        <TermInfo xmlns="http://schemas.microsoft.com/office/infopath/2007/PartnerControls">
          <TermName xmlns="http://schemas.microsoft.com/office/infopath/2007/PartnerControls">IRQ</TermName>
          <TermId xmlns="http://schemas.microsoft.com/office/infopath/2007/PartnerControls">e1e51b8b-e5a4-4466-a8c5-0d256bb12a90</TermId>
        </TermInfo>
      </Terms>
    </gc6531b704974d528487414686b72f6f>
    <_dlc_DocId xmlns="f1161f5b-24a3-4c2d-bc81-44cb9325e8ee">ATLASPDC-4-78674</_dlc_DocId>
    <_dlc_DocIdUrl xmlns="f1161f5b-24a3-4c2d-bc81-44cb9325e8ee">
      <Url>https://info.undp.org/docs/pdc/_layouts/DocIdRedir.aspx?ID=ATLASPDC-4-78674</Url>
      <Description>ATLASPDC-4-78674</Description>
    </_dlc_DocIdUrl>
    <Document_x0020_Coverage_x0020_Period_x0020_Start_x0020_Date xmlns="f1161f5b-24a3-4c2d-bc81-44cb9325e8ee" xsi:nil="true"/>
    <Document_x0020_Coverage_x0020_Period_x0020_End_x0020_Date xmlns="f1161f5b-24a3-4c2d-bc81-44cb9325e8ee">2019-12-31T05:00:00+00:00</Document_x0020_Coverage_x0020_Period_x0020_End_x0020_Date>
    <LikesCount xmlns="http://schemas.microsoft.com/sharepoint/v3" xsi:nil="true"/>
    <Ratings xmlns="http://schemas.microsoft.com/sharepoint/v3" xsi:nil="true"/>
    <LikedBy xmlns="http://schemas.microsoft.com/sharepoint/v3">
      <UserInfo>
        <DisplayName/>
        <AccountId xsi:nil="true"/>
        <AccountType/>
      </UserInfo>
    </LikedBy>
    <RatedBy xmlns="http://schemas.microsoft.com/sharepoint/v3">
      <UserInfo>
        <DisplayName/>
        <AccountId xsi:nil="true"/>
        <AccountType/>
      </UserInfo>
    </RatedBy>
  </documentManagement>
</p:properties>
</file>

<file path=customXml/itemProps1.xml><?xml version="1.0" encoding="utf-8"?>
<ds:datastoreItem xmlns:ds="http://schemas.openxmlformats.org/officeDocument/2006/customXml" ds:itemID="{15DB72C6-9485-4C35-ADD2-0B2AA2C74C36}"/>
</file>

<file path=customXml/itemProps2.xml><?xml version="1.0" encoding="utf-8"?>
<ds:datastoreItem xmlns:ds="http://schemas.openxmlformats.org/officeDocument/2006/customXml" ds:itemID="{7024E378-97E6-4C40-AD82-617E0D51191A}"/>
</file>

<file path=customXml/itemProps3.xml><?xml version="1.0" encoding="utf-8"?>
<ds:datastoreItem xmlns:ds="http://schemas.openxmlformats.org/officeDocument/2006/customXml" ds:itemID="{0E2FE31C-E6D8-459E-A551-4584D50F09F5}"/>
</file>

<file path=customXml/itemProps4.xml><?xml version="1.0" encoding="utf-8"?>
<ds:datastoreItem xmlns:ds="http://schemas.openxmlformats.org/officeDocument/2006/customXml" ds:itemID="{1E2A960D-EF39-4BD5-BFAD-E838BBE35F9A}"/>
</file>

<file path=customXml/itemProps5.xml><?xml version="1.0" encoding="utf-8"?>
<ds:datastoreItem xmlns:ds="http://schemas.openxmlformats.org/officeDocument/2006/customXml" ds:itemID="{1B05578F-DE00-4518-B333-B203C9CE7A8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2017</vt:lpstr>
      <vt:lpstr>Procurement Plan</vt:lpstr>
      <vt:lpstr>Recruitment Plan</vt:lpstr>
      <vt:lpstr>'2017'!Print_Area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lastModifiedBy/>
  <dcterms:created xsi:type="dcterms:W3CDTF">2006-09-16T00:00:00Z</dcterms:created>
  <dcterms:modified xsi:type="dcterms:W3CDTF">2017-05-29T10:44:36Z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0x010100F075C04BA242A84ABD3293E3AD35CDA400AB50428DC784B44FAACCAA5FAE40C0590045B5E632B552204ABF0E616DD66BDA0F</vt:lpwstr>
  </property>
  <property fmtid="{D5CDD505-2E9C-101B-9397-08002B2CF9AE}" pid="3" name="UNDPCountry">
    <vt:lpwstr/>
  </property>
  <property fmtid="{D5CDD505-2E9C-101B-9397-08002B2CF9AE}" pid="4" name="UndpDocTypeMM">
    <vt:lpwstr/>
  </property>
  <property fmtid="{D5CDD505-2E9C-101B-9397-08002B2CF9AE}" pid="5" name="UNDPDocumentCategory">
    <vt:lpwstr/>
  </property>
  <property fmtid="{D5CDD505-2E9C-101B-9397-08002B2CF9AE}" pid="6" name="UN Languages">
    <vt:lpwstr>1;#English|7f98b732-4b5b-4b70-ba90-a0eff09b5d2d</vt:lpwstr>
  </property>
  <property fmtid="{D5CDD505-2E9C-101B-9397-08002B2CF9AE}" pid="7" name="Operating Unit0">
    <vt:lpwstr>1458;#IRQ|e1e51b8b-e5a4-4466-a8c5-0d256bb12a90</vt:lpwstr>
  </property>
  <property fmtid="{D5CDD505-2E9C-101B-9397-08002B2CF9AE}" pid="8" name="Atlas Document Status">
    <vt:lpwstr>763;#Draft|121d40a5-e62e-4d42-82e4-d6d12003de0a</vt:lpwstr>
  </property>
  <property fmtid="{D5CDD505-2E9C-101B-9397-08002B2CF9AE}" pid="9" name="Atlas Document Type">
    <vt:lpwstr>1113;#Annual/Multi-Year Workplan|32cd623a-3734-435b-a6ba-7b0d4a2fa8e7</vt:lpwstr>
  </property>
  <property fmtid="{D5CDD505-2E9C-101B-9397-08002B2CF9AE}" pid="10" name="eRegFilingCodeMM">
    <vt:lpwstr/>
  </property>
  <property fmtid="{D5CDD505-2E9C-101B-9397-08002B2CF9AE}" pid="11" name="UndpUnitMM">
    <vt:lpwstr/>
  </property>
  <property fmtid="{D5CDD505-2E9C-101B-9397-08002B2CF9AE}" pid="12" name="UNDPFocusAreas">
    <vt:lpwstr/>
  </property>
  <property fmtid="{D5CDD505-2E9C-101B-9397-08002B2CF9AE}" pid="13" name="_dlc_DocIdItemGuid">
    <vt:lpwstr>9f0b2a96-5966-45f3-9d2d-f46a89f24f9f</vt:lpwstr>
  </property>
  <property fmtid="{D5CDD505-2E9C-101B-9397-08002B2CF9AE}" pid="14" name="DocumentSetDescription">
    <vt:lpwstr/>
  </property>
  <property fmtid="{D5CDD505-2E9C-101B-9397-08002B2CF9AE}" pid="15" name="UnitTaxHTField0">
    <vt:lpwstr/>
  </property>
  <property fmtid="{D5CDD505-2E9C-101B-9397-08002B2CF9AE}" pid="16" name="Unit">
    <vt:lpwstr/>
  </property>
  <property fmtid="{D5CDD505-2E9C-101B-9397-08002B2CF9AE}" pid="17" name="URL">
    <vt:lpwstr/>
  </property>
</Properties>
</file>